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0" yWindow="0" windowWidth="21570" windowHeight="8145" activeTab="2"/>
  </bookViews>
  <sheets>
    <sheet name="(1 lentele) 2021 m. " sheetId="5" r:id="rId1"/>
    <sheet name="(2 lentele)turtas" sheetId="6" r:id="rId2"/>
    <sheet name=" (3 lent.)palyginimas 2020-2021" sheetId="7" r:id="rId3"/>
  </sheets>
  <definedNames>
    <definedName name="_xlnm.Print_Titles" localSheetId="0">'(1 lentele) 2021 m. '!$2:$4</definedName>
    <definedName name="_xlnm.Print_Titles" localSheetId="1">'(2 lentele)turtas'!#REF!</definedName>
  </definedNames>
  <calcPr calcId="152511"/>
</workbook>
</file>

<file path=xl/calcChain.xml><?xml version="1.0" encoding="utf-8"?>
<calcChain xmlns="http://schemas.openxmlformats.org/spreadsheetml/2006/main">
  <c r="Z132" i="5" l="1"/>
  <c r="Z128" i="5"/>
  <c r="Z124" i="5"/>
  <c r="Z120" i="5"/>
  <c r="Z116" i="5"/>
  <c r="Z112" i="5"/>
  <c r="Z108" i="5"/>
  <c r="Z104" i="5"/>
  <c r="Z100" i="5"/>
  <c r="Z96" i="5"/>
  <c r="Z92" i="5"/>
  <c r="Z88" i="5"/>
  <c r="Z84" i="5"/>
  <c r="Z80" i="5"/>
  <c r="Z76" i="5"/>
  <c r="Z72" i="5"/>
  <c r="Z68" i="5"/>
  <c r="Z64" i="5"/>
  <c r="Z60" i="5"/>
  <c r="Z56" i="5"/>
  <c r="Z52" i="5"/>
  <c r="Z48" i="5"/>
  <c r="Z44" i="5"/>
  <c r="Z40" i="5"/>
  <c r="Z36" i="5"/>
  <c r="Z32" i="5"/>
  <c r="Z28" i="5"/>
  <c r="Z24" i="5"/>
  <c r="Z20" i="5"/>
  <c r="Z16" i="5"/>
  <c r="Z12" i="5"/>
  <c r="Z8" i="5"/>
  <c r="Z144" i="5" l="1"/>
  <c r="Z136" i="5"/>
  <c r="Y148" i="5" l="1"/>
  <c r="X148" i="5" l="1"/>
  <c r="W25" i="5" l="1"/>
  <c r="D147" i="5" l="1"/>
  <c r="D146" i="5"/>
  <c r="D145" i="5"/>
  <c r="F147" i="5"/>
  <c r="G147" i="5"/>
  <c r="H147" i="5"/>
  <c r="I147" i="5"/>
  <c r="J147" i="5"/>
  <c r="K147" i="5"/>
  <c r="L147" i="5"/>
  <c r="M147" i="5"/>
  <c r="N147" i="5"/>
  <c r="O147" i="5"/>
  <c r="P147" i="5"/>
  <c r="Q147" i="5"/>
  <c r="R147" i="5"/>
  <c r="S147" i="5"/>
  <c r="T147" i="5"/>
  <c r="U147" i="5"/>
  <c r="V147" i="5"/>
  <c r="F146" i="5"/>
  <c r="G146" i="5"/>
  <c r="H146" i="5"/>
  <c r="I146" i="5"/>
  <c r="J146" i="5"/>
  <c r="K146" i="5"/>
  <c r="L146" i="5"/>
  <c r="M146" i="5"/>
  <c r="N146" i="5"/>
  <c r="O146" i="5"/>
  <c r="P146" i="5"/>
  <c r="Q146" i="5"/>
  <c r="R146" i="5"/>
  <c r="S146" i="5"/>
  <c r="T146" i="5"/>
  <c r="U146" i="5"/>
  <c r="V146" i="5"/>
  <c r="F145" i="5"/>
  <c r="G145" i="5"/>
  <c r="H145" i="5"/>
  <c r="I145" i="5"/>
  <c r="J145" i="5"/>
  <c r="K145" i="5"/>
  <c r="L145" i="5"/>
  <c r="M145" i="5"/>
  <c r="N145" i="5"/>
  <c r="O145" i="5"/>
  <c r="P145" i="5"/>
  <c r="Q145" i="5"/>
  <c r="R145" i="5"/>
  <c r="S145" i="5"/>
  <c r="T145" i="5"/>
  <c r="U145" i="5"/>
  <c r="V145" i="5"/>
  <c r="E147" i="5"/>
  <c r="E146" i="5"/>
  <c r="E145" i="5"/>
  <c r="K168" i="7" l="1"/>
  <c r="K169" i="7"/>
  <c r="K167" i="7"/>
  <c r="K70" i="7"/>
  <c r="K82" i="7"/>
  <c r="K18" i="7"/>
  <c r="K22" i="7" l="1"/>
  <c r="L22" i="7" s="1"/>
  <c r="K66" i="7"/>
  <c r="L66" i="7" s="1"/>
  <c r="K98" i="7"/>
  <c r="L98" i="7" s="1"/>
  <c r="K102" i="7"/>
  <c r="L102" i="7" s="1"/>
  <c r="K142" i="7"/>
  <c r="K146" i="7"/>
  <c r="K150" i="7"/>
  <c r="L150" i="7" s="1"/>
  <c r="K162" i="7"/>
  <c r="K34" i="7"/>
  <c r="L168" i="7"/>
  <c r="K166" i="7"/>
  <c r="K10" i="7"/>
  <c r="L10" i="7" s="1"/>
  <c r="M164" i="7"/>
  <c r="M165" i="7"/>
  <c r="M160" i="7"/>
  <c r="M161" i="7"/>
  <c r="M169" i="7" s="1"/>
  <c r="M159" i="7"/>
  <c r="K54" i="7"/>
  <c r="M156" i="7"/>
  <c r="M157" i="7"/>
  <c r="M155" i="7"/>
  <c r="K158" i="7"/>
  <c r="M158" i="7" s="1"/>
  <c r="K94" i="7"/>
  <c r="K74" i="7"/>
  <c r="K130" i="7"/>
  <c r="K134" i="7"/>
  <c r="L134" i="7" s="1"/>
  <c r="K26" i="7"/>
  <c r="L26" i="7" s="1"/>
  <c r="K14" i="7"/>
  <c r="L14" i="7" s="1"/>
  <c r="K38" i="7"/>
  <c r="L38" i="7" s="1"/>
  <c r="K30" i="7"/>
  <c r="L30" i="7" s="1"/>
  <c r="M140" i="7"/>
  <c r="M141" i="7"/>
  <c r="M139" i="7"/>
  <c r="M167" i="7" s="1"/>
  <c r="K50" i="7"/>
  <c r="L50" i="7" s="1"/>
  <c r="K154" i="7"/>
  <c r="L154" i="7" s="1"/>
  <c r="K114" i="7"/>
  <c r="L114" i="7" s="1"/>
  <c r="K110" i="7"/>
  <c r="L110" i="7" s="1"/>
  <c r="K126" i="7"/>
  <c r="K46" i="7"/>
  <c r="L46" i="7" s="1"/>
  <c r="K62" i="7"/>
  <c r="L62" i="7" s="1"/>
  <c r="M104" i="7"/>
  <c r="M105" i="7"/>
  <c r="M103" i="7"/>
  <c r="M108" i="7"/>
  <c r="M168" i="7" s="1"/>
  <c r="M109" i="7"/>
  <c r="M107" i="7"/>
  <c r="K106" i="7"/>
  <c r="L106" i="7" s="1"/>
  <c r="K78" i="7"/>
  <c r="K86" i="7"/>
  <c r="L86" i="7" s="1"/>
  <c r="K122" i="7"/>
  <c r="K118" i="7"/>
  <c r="L118" i="7" s="1"/>
  <c r="K138" i="7"/>
  <c r="K42" i="7"/>
  <c r="L42" i="7" s="1"/>
  <c r="K58" i="7"/>
  <c r="L58" i="7" s="1"/>
  <c r="K90" i="7"/>
  <c r="L11" i="7"/>
  <c r="L12" i="7"/>
  <c r="L13" i="7"/>
  <c r="L15" i="7"/>
  <c r="L16" i="7"/>
  <c r="L17" i="7"/>
  <c r="L18" i="7"/>
  <c r="L19" i="7"/>
  <c r="L20" i="7"/>
  <c r="L21" i="7"/>
  <c r="L23" i="7"/>
  <c r="L24" i="7"/>
  <c r="L25" i="7"/>
  <c r="L27" i="7"/>
  <c r="L28" i="7"/>
  <c r="L29" i="7"/>
  <c r="L31" i="7"/>
  <c r="L32" i="7"/>
  <c r="L33" i="7"/>
  <c r="L34" i="7"/>
  <c r="L35" i="7"/>
  <c r="L36" i="7"/>
  <c r="L37" i="7"/>
  <c r="L39" i="7"/>
  <c r="L40" i="7"/>
  <c r="L41" i="7"/>
  <c r="L43" i="7"/>
  <c r="L44" i="7"/>
  <c r="L45" i="7"/>
  <c r="L47" i="7"/>
  <c r="L48" i="7"/>
  <c r="L49" i="7"/>
  <c r="L51" i="7"/>
  <c r="L52" i="7"/>
  <c r="L53" i="7"/>
  <c r="L54" i="7"/>
  <c r="L55" i="7"/>
  <c r="L56" i="7"/>
  <c r="L57" i="7"/>
  <c r="L59" i="7"/>
  <c r="L60" i="7"/>
  <c r="L61" i="7"/>
  <c r="L63" i="7"/>
  <c r="L64" i="7"/>
  <c r="L65" i="7"/>
  <c r="L67" i="7"/>
  <c r="L68" i="7"/>
  <c r="L69" i="7"/>
  <c r="L70" i="7"/>
  <c r="L71" i="7"/>
  <c r="L72" i="7"/>
  <c r="L73" i="7"/>
  <c r="L74" i="7"/>
  <c r="L75" i="7"/>
  <c r="L76" i="7"/>
  <c r="L77" i="7"/>
  <c r="L78" i="7"/>
  <c r="L79" i="7"/>
  <c r="L80" i="7"/>
  <c r="L81" i="7"/>
  <c r="L82" i="7"/>
  <c r="L83" i="7"/>
  <c r="L84" i="7"/>
  <c r="L85" i="7"/>
  <c r="L87" i="7"/>
  <c r="L88" i="7"/>
  <c r="L89" i="7"/>
  <c r="L90" i="7"/>
  <c r="L91" i="7"/>
  <c r="L92" i="7"/>
  <c r="L93" i="7"/>
  <c r="L94" i="7"/>
  <c r="L95" i="7"/>
  <c r="L96" i="7"/>
  <c r="L97" i="7"/>
  <c r="L99" i="7"/>
  <c r="L100" i="7"/>
  <c r="L101" i="7"/>
  <c r="L103" i="7"/>
  <c r="L104" i="7"/>
  <c r="L105" i="7"/>
  <c r="L107" i="7"/>
  <c r="L108" i="7"/>
  <c r="L109" i="7"/>
  <c r="L111" i="7"/>
  <c r="L112" i="7"/>
  <c r="L113" i="7"/>
  <c r="L115" i="7"/>
  <c r="L116" i="7"/>
  <c r="L117" i="7"/>
  <c r="L119" i="7"/>
  <c r="L120" i="7"/>
  <c r="L121" i="7"/>
  <c r="L122" i="7"/>
  <c r="L123" i="7"/>
  <c r="L124" i="7"/>
  <c r="L125" i="7"/>
  <c r="L126" i="7"/>
  <c r="L127" i="7"/>
  <c r="L128" i="7"/>
  <c r="L129" i="7"/>
  <c r="L130" i="7"/>
  <c r="L131" i="7"/>
  <c r="L132" i="7"/>
  <c r="L133" i="7"/>
  <c r="L135" i="7"/>
  <c r="L136" i="7"/>
  <c r="L137" i="7"/>
  <c r="L138" i="7"/>
  <c r="L139" i="7"/>
  <c r="L140" i="7"/>
  <c r="L141" i="7"/>
  <c r="L142" i="7"/>
  <c r="L143" i="7"/>
  <c r="L144" i="7"/>
  <c r="L145" i="7"/>
  <c r="L146" i="7"/>
  <c r="L147" i="7"/>
  <c r="L148" i="7"/>
  <c r="L149" i="7"/>
  <c r="L151" i="7"/>
  <c r="L152" i="7"/>
  <c r="L153" i="7"/>
  <c r="L155" i="7"/>
  <c r="L156" i="7"/>
  <c r="L157" i="7"/>
  <c r="L158" i="7"/>
  <c r="L159" i="7"/>
  <c r="L160" i="7"/>
  <c r="L161" i="7"/>
  <c r="L162" i="7"/>
  <c r="L163" i="7"/>
  <c r="L164" i="7"/>
  <c r="L165" i="7"/>
  <c r="L166" i="7"/>
  <c r="L169" i="7"/>
  <c r="L8" i="7"/>
  <c r="L9" i="7"/>
  <c r="L7" i="7"/>
  <c r="F169" i="7"/>
  <c r="F168" i="7"/>
  <c r="F167" i="7"/>
  <c r="J34" i="7"/>
  <c r="I34" i="7"/>
  <c r="G33" i="7"/>
  <c r="G32" i="7"/>
  <c r="G31" i="7"/>
  <c r="F34" i="7"/>
  <c r="G34" i="7" s="1"/>
  <c r="E34" i="7"/>
  <c r="D34" i="7"/>
  <c r="F142" i="7"/>
  <c r="F166" i="7"/>
  <c r="F162" i="7"/>
  <c r="M162" i="7" s="1"/>
  <c r="F158" i="7"/>
  <c r="F154" i="7"/>
  <c r="F150" i="7"/>
  <c r="F146" i="7"/>
  <c r="F138" i="7"/>
  <c r="F134" i="7"/>
  <c r="F130" i="7"/>
  <c r="F126" i="7"/>
  <c r="F122" i="7"/>
  <c r="F118" i="7"/>
  <c r="F114" i="7"/>
  <c r="F110" i="7"/>
  <c r="F106" i="7"/>
  <c r="F102" i="7"/>
  <c r="F98" i="7"/>
  <c r="F94" i="7"/>
  <c r="F90" i="7"/>
  <c r="F86" i="7"/>
  <c r="F82" i="7"/>
  <c r="F78" i="7"/>
  <c r="F74" i="7"/>
  <c r="F70" i="7"/>
  <c r="F66" i="7"/>
  <c r="F62" i="7"/>
  <c r="F58" i="7"/>
  <c r="F54" i="7"/>
  <c r="F50" i="7"/>
  <c r="F46" i="7"/>
  <c r="F42" i="7"/>
  <c r="F38" i="7"/>
  <c r="F30" i="7"/>
  <c r="F26" i="7"/>
  <c r="F22" i="7"/>
  <c r="F18" i="7"/>
  <c r="F14" i="7"/>
  <c r="F10" i="7"/>
  <c r="M110" i="7" l="1"/>
  <c r="M170" i="7"/>
  <c r="K170" i="7"/>
  <c r="L170" i="7" s="1"/>
  <c r="L167" i="7"/>
  <c r="M106" i="7"/>
  <c r="F17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61" i="7"/>
  <c r="G62" i="7"/>
  <c r="G63" i="7"/>
  <c r="G64" i="7"/>
  <c r="G65" i="7"/>
  <c r="G66" i="7"/>
  <c r="G67" i="7"/>
  <c r="G68" i="7"/>
  <c r="G69" i="7"/>
  <c r="G70" i="7"/>
  <c r="G71" i="7"/>
  <c r="G72" i="7"/>
  <c r="G73" i="7"/>
  <c r="G74" i="7"/>
  <c r="G75" i="7"/>
  <c r="G76" i="7"/>
  <c r="G77" i="7"/>
  <c r="G78" i="7"/>
  <c r="G79" i="7"/>
  <c r="G80" i="7"/>
  <c r="G81" i="7"/>
  <c r="G82" i="7"/>
  <c r="G83" i="7"/>
  <c r="G84" i="7"/>
  <c r="G85" i="7"/>
  <c r="G86" i="7"/>
  <c r="G87" i="7"/>
  <c r="G88" i="7"/>
  <c r="G89" i="7"/>
  <c r="G90" i="7"/>
  <c r="G91" i="7"/>
  <c r="G92" i="7"/>
  <c r="G93" i="7"/>
  <c r="G94" i="7"/>
  <c r="G95" i="7"/>
  <c r="G96" i="7"/>
  <c r="G97" i="7"/>
  <c r="G98" i="7"/>
  <c r="G99" i="7"/>
  <c r="G100" i="7"/>
  <c r="G101" i="7"/>
  <c r="G102" i="7"/>
  <c r="G103" i="7"/>
  <c r="G104" i="7"/>
  <c r="G105" i="7"/>
  <c r="G106" i="7"/>
  <c r="G107" i="7"/>
  <c r="G108" i="7"/>
  <c r="G109" i="7"/>
  <c r="G110" i="7"/>
  <c r="G111" i="7"/>
  <c r="G112" i="7"/>
  <c r="G113" i="7"/>
  <c r="G114" i="7"/>
  <c r="G115" i="7"/>
  <c r="G116" i="7"/>
  <c r="G117" i="7"/>
  <c r="G118" i="7"/>
  <c r="G119" i="7"/>
  <c r="G120" i="7"/>
  <c r="G121" i="7"/>
  <c r="G122" i="7"/>
  <c r="G123" i="7"/>
  <c r="G124" i="7"/>
  <c r="G125" i="7"/>
  <c r="G126" i="7"/>
  <c r="G127" i="7"/>
  <c r="G128" i="7"/>
  <c r="G129" i="7"/>
  <c r="G130" i="7"/>
  <c r="G131" i="7"/>
  <c r="G132" i="7"/>
  <c r="G133" i="7"/>
  <c r="G134" i="7"/>
  <c r="G135" i="7"/>
  <c r="G136" i="7"/>
  <c r="G137" i="7"/>
  <c r="G138" i="7"/>
  <c r="G139" i="7"/>
  <c r="G140" i="7"/>
  <c r="G141" i="7"/>
  <c r="G142" i="7"/>
  <c r="G143" i="7"/>
  <c r="G144" i="7"/>
  <c r="G145" i="7"/>
  <c r="G146" i="7"/>
  <c r="G147" i="7"/>
  <c r="G148" i="7"/>
  <c r="G149" i="7"/>
  <c r="G150" i="7"/>
  <c r="G151" i="7"/>
  <c r="G152" i="7"/>
  <c r="G153" i="7"/>
  <c r="G154" i="7"/>
  <c r="G155" i="7"/>
  <c r="G156" i="7"/>
  <c r="G157" i="7"/>
  <c r="G158" i="7"/>
  <c r="G159" i="7"/>
  <c r="G160" i="7"/>
  <c r="G161" i="7"/>
  <c r="G162" i="7"/>
  <c r="G163" i="7"/>
  <c r="G164" i="7"/>
  <c r="G165" i="7"/>
  <c r="G166" i="7"/>
  <c r="G8" i="7"/>
  <c r="G9" i="7"/>
  <c r="G10" i="7"/>
  <c r="G7" i="7"/>
  <c r="D34" i="6" l="1"/>
  <c r="D20" i="6"/>
  <c r="D12" i="6" l="1"/>
  <c r="D35" i="6" s="1"/>
  <c r="J166" i="7" l="1"/>
  <c r="J162" i="7"/>
  <c r="J158" i="7"/>
  <c r="J154" i="7"/>
  <c r="J150" i="7"/>
  <c r="J146" i="7"/>
  <c r="J142" i="7"/>
  <c r="J138" i="7"/>
  <c r="J134" i="7"/>
  <c r="J130" i="7"/>
  <c r="J126" i="7"/>
  <c r="J122" i="7"/>
  <c r="J118" i="7"/>
  <c r="J114" i="7"/>
  <c r="J110" i="7"/>
  <c r="J106" i="7"/>
  <c r="J102" i="7"/>
  <c r="J98" i="7"/>
  <c r="J94" i="7"/>
  <c r="J90" i="7"/>
  <c r="J86" i="7"/>
  <c r="J82" i="7"/>
  <c r="J78" i="7"/>
  <c r="J74" i="7"/>
  <c r="J70" i="7"/>
  <c r="J66" i="7"/>
  <c r="J62" i="7"/>
  <c r="J58" i="7"/>
  <c r="J54" i="7"/>
  <c r="J50" i="7"/>
  <c r="J46" i="7"/>
  <c r="J42" i="7"/>
  <c r="J38" i="7"/>
  <c r="J30" i="7"/>
  <c r="J26" i="7"/>
  <c r="J22" i="7"/>
  <c r="J18" i="7"/>
  <c r="J14" i="7"/>
  <c r="J10" i="7"/>
  <c r="J169" i="7"/>
  <c r="I168" i="7"/>
  <c r="I169" i="7"/>
  <c r="J167" i="7"/>
  <c r="I167" i="7"/>
  <c r="E169" i="7"/>
  <c r="G169" i="7" s="1"/>
  <c r="D169" i="7"/>
  <c r="E168" i="7"/>
  <c r="G168" i="7" s="1"/>
  <c r="D168" i="7"/>
  <c r="E167" i="7"/>
  <c r="G167" i="7" s="1"/>
  <c r="D167" i="7"/>
  <c r="I166" i="7"/>
  <c r="I162" i="7"/>
  <c r="I158" i="7"/>
  <c r="I154" i="7"/>
  <c r="I150" i="7"/>
  <c r="I146" i="7"/>
  <c r="I142" i="7"/>
  <c r="I138" i="7"/>
  <c r="I134" i="7"/>
  <c r="I130" i="7"/>
  <c r="I126" i="7"/>
  <c r="I122" i="7"/>
  <c r="I118" i="7"/>
  <c r="I114" i="7"/>
  <c r="I110" i="7"/>
  <c r="I106" i="7"/>
  <c r="I102" i="7"/>
  <c r="I98" i="7"/>
  <c r="I94" i="7"/>
  <c r="I90" i="7"/>
  <c r="I86" i="7"/>
  <c r="I82" i="7"/>
  <c r="I78" i="7"/>
  <c r="I74" i="7"/>
  <c r="I70" i="7"/>
  <c r="I66" i="7"/>
  <c r="I62" i="7"/>
  <c r="I58" i="7"/>
  <c r="I54" i="7"/>
  <c r="I50" i="7"/>
  <c r="I46" i="7"/>
  <c r="I42" i="7"/>
  <c r="I38" i="7"/>
  <c r="I30" i="7"/>
  <c r="I26" i="7"/>
  <c r="I22" i="7"/>
  <c r="I18" i="7"/>
  <c r="I14" i="7"/>
  <c r="I10" i="7"/>
  <c r="D166" i="7"/>
  <c r="D162" i="7"/>
  <c r="D158" i="7"/>
  <c r="D154" i="7"/>
  <c r="D150" i="7"/>
  <c r="D146" i="7"/>
  <c r="D142" i="7"/>
  <c r="D138" i="7"/>
  <c r="D134" i="7"/>
  <c r="D130" i="7"/>
  <c r="D126" i="7"/>
  <c r="D122" i="7"/>
  <c r="D118" i="7"/>
  <c r="D114" i="7"/>
  <c r="D110" i="7"/>
  <c r="D106" i="7"/>
  <c r="D102" i="7"/>
  <c r="D98" i="7"/>
  <c r="D94" i="7"/>
  <c r="D90" i="7"/>
  <c r="D86" i="7"/>
  <c r="D82" i="7"/>
  <c r="D78" i="7"/>
  <c r="D74" i="7"/>
  <c r="D70" i="7"/>
  <c r="D66" i="7"/>
  <c r="D62" i="7"/>
  <c r="D58" i="7"/>
  <c r="D54" i="7"/>
  <c r="D50" i="7"/>
  <c r="D46" i="7"/>
  <c r="D42" i="7"/>
  <c r="D38" i="7"/>
  <c r="D30" i="7"/>
  <c r="D26" i="7"/>
  <c r="D22" i="7"/>
  <c r="D18" i="7"/>
  <c r="D14" i="7"/>
  <c r="D10" i="7"/>
  <c r="E126" i="7"/>
  <c r="J168" i="7" l="1"/>
  <c r="J170" i="7" s="1"/>
  <c r="E166" i="7" l="1"/>
  <c r="E162" i="7"/>
  <c r="E158" i="7"/>
  <c r="E154" i="7"/>
  <c r="E150" i="7"/>
  <c r="E146" i="7"/>
  <c r="E142" i="7"/>
  <c r="E138" i="7"/>
  <c r="E134" i="7"/>
  <c r="E130" i="7"/>
  <c r="E122" i="7"/>
  <c r="E118" i="7"/>
  <c r="E114" i="7"/>
  <c r="E110" i="7"/>
  <c r="E106" i="7"/>
  <c r="E102" i="7"/>
  <c r="E98" i="7"/>
  <c r="E94" i="7"/>
  <c r="E90" i="7"/>
  <c r="E86" i="7"/>
  <c r="E82" i="7"/>
  <c r="E78" i="7"/>
  <c r="E74" i="7"/>
  <c r="E70" i="7"/>
  <c r="E66" i="7"/>
  <c r="E62" i="7"/>
  <c r="E58" i="7"/>
  <c r="E54" i="7"/>
  <c r="E50" i="7"/>
  <c r="E46" i="7"/>
  <c r="E42" i="7"/>
  <c r="E38" i="7"/>
  <c r="E30" i="7"/>
  <c r="E26" i="7"/>
  <c r="E22" i="7"/>
  <c r="E18" i="7"/>
  <c r="E14" i="7"/>
  <c r="E10" i="7"/>
  <c r="M163" i="7"/>
  <c r="M166" i="7"/>
  <c r="E170" i="7" l="1"/>
  <c r="G170" i="7" s="1"/>
  <c r="M142" i="7"/>
  <c r="D170" i="7"/>
  <c r="I170" i="7" l="1"/>
  <c r="M140" i="5"/>
  <c r="M144" i="5"/>
  <c r="M148" i="5" l="1"/>
  <c r="G148" i="5" l="1"/>
  <c r="V144" i="5"/>
  <c r="U144" i="5"/>
  <c r="T144" i="5"/>
  <c r="S144" i="5"/>
  <c r="R144" i="5"/>
  <c r="Q144" i="5"/>
  <c r="P144" i="5"/>
  <c r="O144" i="5"/>
  <c r="N144" i="5"/>
  <c r="L144" i="5"/>
  <c r="K144" i="5"/>
  <c r="J144" i="5"/>
  <c r="I144" i="5"/>
  <c r="H144" i="5"/>
  <c r="G144" i="5"/>
  <c r="F144" i="5"/>
  <c r="E144" i="5"/>
  <c r="D144" i="5"/>
  <c r="W143" i="5"/>
  <c r="W142" i="5"/>
  <c r="W141" i="5"/>
  <c r="V140" i="5"/>
  <c r="U140" i="5"/>
  <c r="T140" i="5"/>
  <c r="S140" i="5"/>
  <c r="R140" i="5"/>
  <c r="Q140" i="5"/>
  <c r="P140" i="5"/>
  <c r="O140" i="5"/>
  <c r="N140" i="5"/>
  <c r="L140" i="5"/>
  <c r="K140" i="5"/>
  <c r="J140" i="5"/>
  <c r="I140" i="5"/>
  <c r="H140" i="5"/>
  <c r="G140" i="5"/>
  <c r="F140" i="5"/>
  <c r="E140" i="5"/>
  <c r="D140" i="5"/>
  <c r="Z140" i="5" s="1"/>
  <c r="Z148" i="5" s="1"/>
  <c r="W139" i="5"/>
  <c r="W138" i="5"/>
  <c r="W137" i="5"/>
  <c r="T136" i="5"/>
  <c r="O136" i="5"/>
  <c r="D136" i="5"/>
  <c r="W135" i="5"/>
  <c r="W134" i="5"/>
  <c r="W133" i="5"/>
  <c r="T132" i="5"/>
  <c r="N132" i="5"/>
  <c r="D132" i="5"/>
  <c r="W131" i="5"/>
  <c r="W130" i="5"/>
  <c r="W129" i="5"/>
  <c r="T128" i="5"/>
  <c r="D128" i="5"/>
  <c r="W127" i="5"/>
  <c r="W126" i="5"/>
  <c r="W125" i="5"/>
  <c r="T124" i="5"/>
  <c r="D124" i="5"/>
  <c r="W123" i="5"/>
  <c r="W122" i="5"/>
  <c r="W121" i="5"/>
  <c r="V120" i="5"/>
  <c r="U120" i="5"/>
  <c r="T120" i="5"/>
  <c r="S120" i="5"/>
  <c r="R120" i="5"/>
  <c r="Q120" i="5"/>
  <c r="P120" i="5"/>
  <c r="O120" i="5"/>
  <c r="N120" i="5"/>
  <c r="L120" i="5"/>
  <c r="K120" i="5"/>
  <c r="J120" i="5"/>
  <c r="I120" i="5"/>
  <c r="H120" i="5"/>
  <c r="G120" i="5"/>
  <c r="F120" i="5"/>
  <c r="E120" i="5"/>
  <c r="D120" i="5"/>
  <c r="W119" i="5"/>
  <c r="W118" i="5"/>
  <c r="W117" i="5"/>
  <c r="V116" i="5"/>
  <c r="U116" i="5"/>
  <c r="T116" i="5"/>
  <c r="S116" i="5"/>
  <c r="R116" i="5"/>
  <c r="O116" i="5"/>
  <c r="L116" i="5"/>
  <c r="H116" i="5"/>
  <c r="F116" i="5"/>
  <c r="E116" i="5"/>
  <c r="D116" i="5"/>
  <c r="W115" i="5"/>
  <c r="W114" i="5"/>
  <c r="W113" i="5"/>
  <c r="V112" i="5"/>
  <c r="U112" i="5"/>
  <c r="T112" i="5"/>
  <c r="S112" i="5"/>
  <c r="R112" i="5"/>
  <c r="Q112" i="5"/>
  <c r="P112" i="5"/>
  <c r="O112" i="5"/>
  <c r="N112" i="5"/>
  <c r="L112" i="5"/>
  <c r="K112" i="5"/>
  <c r="J112" i="5"/>
  <c r="I112" i="5"/>
  <c r="H112" i="5"/>
  <c r="G112" i="5"/>
  <c r="F112" i="5"/>
  <c r="E112" i="5"/>
  <c r="D112" i="5"/>
  <c r="W111" i="5"/>
  <c r="W110" i="5"/>
  <c r="W109" i="5"/>
  <c r="T108" i="5"/>
  <c r="R108" i="5"/>
  <c r="Q108" i="5"/>
  <c r="L108" i="5"/>
  <c r="D108" i="5"/>
  <c r="W107" i="5"/>
  <c r="W106" i="5"/>
  <c r="W105" i="5"/>
  <c r="T104" i="5"/>
  <c r="Q104" i="5"/>
  <c r="O104" i="5"/>
  <c r="L104" i="5"/>
  <c r="J104" i="5"/>
  <c r="I104" i="5"/>
  <c r="D104" i="5"/>
  <c r="W103" i="5"/>
  <c r="W102" i="5"/>
  <c r="W101" i="5"/>
  <c r="T100" i="5"/>
  <c r="R100" i="5"/>
  <c r="Q100" i="5"/>
  <c r="O100" i="5"/>
  <c r="N100" i="5"/>
  <c r="L100" i="5"/>
  <c r="K100" i="5"/>
  <c r="J100" i="5"/>
  <c r="I100" i="5"/>
  <c r="H100" i="5"/>
  <c r="G100" i="5"/>
  <c r="D100" i="5"/>
  <c r="W99" i="5"/>
  <c r="W98" i="5"/>
  <c r="W97" i="5"/>
  <c r="T96" i="5"/>
  <c r="R96" i="5"/>
  <c r="O96" i="5"/>
  <c r="N96" i="5"/>
  <c r="L96" i="5"/>
  <c r="K96" i="5"/>
  <c r="J96" i="5"/>
  <c r="I96" i="5"/>
  <c r="G96" i="5"/>
  <c r="D96" i="5"/>
  <c r="W95" i="5"/>
  <c r="W94" i="5"/>
  <c r="W93" i="5"/>
  <c r="T92" i="5"/>
  <c r="R92" i="5"/>
  <c r="L92" i="5"/>
  <c r="J92" i="5"/>
  <c r="D92" i="5"/>
  <c r="W91" i="5"/>
  <c r="W90" i="5"/>
  <c r="W89" i="5"/>
  <c r="T88" i="5"/>
  <c r="R88" i="5"/>
  <c r="O88" i="5"/>
  <c r="N88" i="5"/>
  <c r="L88" i="5"/>
  <c r="J88" i="5"/>
  <c r="I88" i="5"/>
  <c r="D88" i="5"/>
  <c r="W87" i="5"/>
  <c r="W86" i="5"/>
  <c r="W85" i="5"/>
  <c r="U84" i="5"/>
  <c r="T84" i="5"/>
  <c r="S84" i="5"/>
  <c r="R84" i="5"/>
  <c r="Q84" i="5"/>
  <c r="O84" i="5"/>
  <c r="N84" i="5"/>
  <c r="L84" i="5"/>
  <c r="K84" i="5"/>
  <c r="J84" i="5"/>
  <c r="I84" i="5"/>
  <c r="H84" i="5"/>
  <c r="F84" i="5"/>
  <c r="E84" i="5"/>
  <c r="D84" i="5"/>
  <c r="W83" i="5"/>
  <c r="W82" i="5"/>
  <c r="W81" i="5"/>
  <c r="T80" i="5"/>
  <c r="R80" i="5"/>
  <c r="Q80" i="5"/>
  <c r="N80" i="5"/>
  <c r="K80" i="5"/>
  <c r="G80" i="5"/>
  <c r="D80" i="5"/>
  <c r="W78" i="5"/>
  <c r="W77" i="5"/>
  <c r="T76" i="5"/>
  <c r="S76" i="5"/>
  <c r="O76" i="5"/>
  <c r="G76" i="5"/>
  <c r="D76" i="5"/>
  <c r="W75" i="5"/>
  <c r="W74" i="5"/>
  <c r="W73" i="5"/>
  <c r="T72" i="5"/>
  <c r="R72" i="5"/>
  <c r="Q72" i="5"/>
  <c r="O72" i="5"/>
  <c r="N72" i="5"/>
  <c r="L72" i="5"/>
  <c r="I72" i="5"/>
  <c r="H72" i="5"/>
  <c r="G72" i="5"/>
  <c r="D72" i="5"/>
  <c r="W71" i="5"/>
  <c r="W70" i="5"/>
  <c r="W69" i="5"/>
  <c r="T68" i="5"/>
  <c r="R68" i="5"/>
  <c r="O68" i="5"/>
  <c r="I68" i="5"/>
  <c r="H68" i="5"/>
  <c r="G68" i="5"/>
  <c r="D68" i="5"/>
  <c r="W67" i="5"/>
  <c r="W66" i="5"/>
  <c r="W65" i="5"/>
  <c r="T64" i="5"/>
  <c r="S64" i="5"/>
  <c r="R64" i="5"/>
  <c r="N64" i="5"/>
  <c r="K64" i="5"/>
  <c r="H64" i="5"/>
  <c r="G64" i="5"/>
  <c r="D64" i="5"/>
  <c r="W63" i="5"/>
  <c r="W62" i="5"/>
  <c r="W61" i="5"/>
  <c r="T60" i="5"/>
  <c r="R60" i="5"/>
  <c r="Q60" i="5"/>
  <c r="O60" i="5"/>
  <c r="N60" i="5"/>
  <c r="K60" i="5"/>
  <c r="I60" i="5"/>
  <c r="H60" i="5"/>
  <c r="G60" i="5"/>
  <c r="D60" i="5"/>
  <c r="W59" i="5"/>
  <c r="W58" i="5"/>
  <c r="W57" i="5"/>
  <c r="T56" i="5"/>
  <c r="R56" i="5"/>
  <c r="K56" i="5"/>
  <c r="G56" i="5"/>
  <c r="D56" i="5"/>
  <c r="W55" i="5"/>
  <c r="W54" i="5"/>
  <c r="W53" i="5"/>
  <c r="T52" i="5"/>
  <c r="J52" i="5"/>
  <c r="G52" i="5"/>
  <c r="D52" i="5"/>
  <c r="W51" i="5"/>
  <c r="W50" i="5"/>
  <c r="W49" i="5"/>
  <c r="T48" i="5"/>
  <c r="J48" i="5"/>
  <c r="G48" i="5"/>
  <c r="D48" i="5"/>
  <c r="W47" i="5"/>
  <c r="W46" i="5"/>
  <c r="W45" i="5"/>
  <c r="T44" i="5"/>
  <c r="I44" i="5"/>
  <c r="D44" i="5"/>
  <c r="W43" i="5"/>
  <c r="W42" i="5"/>
  <c r="W41" i="5"/>
  <c r="T40" i="5"/>
  <c r="Q40" i="5"/>
  <c r="G40" i="5"/>
  <c r="D40" i="5"/>
  <c r="W39" i="5"/>
  <c r="W38" i="5"/>
  <c r="W37" i="5"/>
  <c r="V36" i="5"/>
  <c r="T36" i="5"/>
  <c r="S36" i="5"/>
  <c r="N36" i="5"/>
  <c r="D36" i="5"/>
  <c r="W35" i="5"/>
  <c r="W34" i="5"/>
  <c r="W33" i="5"/>
  <c r="U32" i="5"/>
  <c r="T32" i="5"/>
  <c r="Q32" i="5"/>
  <c r="N32" i="5"/>
  <c r="J32" i="5"/>
  <c r="F32" i="5"/>
  <c r="E32" i="5"/>
  <c r="D32" i="5"/>
  <c r="W31" i="5"/>
  <c r="W30" i="5"/>
  <c r="W29" i="5"/>
  <c r="T28" i="5"/>
  <c r="Q28" i="5"/>
  <c r="J28" i="5"/>
  <c r="D28" i="5"/>
  <c r="W27" i="5"/>
  <c r="W26" i="5"/>
  <c r="T24" i="5"/>
  <c r="J24" i="5"/>
  <c r="D24" i="5"/>
  <c r="W23" i="5"/>
  <c r="W22" i="5"/>
  <c r="W21" i="5"/>
  <c r="T20" i="5"/>
  <c r="J20" i="5"/>
  <c r="G20" i="5"/>
  <c r="D20" i="5"/>
  <c r="W19" i="5"/>
  <c r="W18" i="5"/>
  <c r="W17" i="5"/>
  <c r="T16" i="5"/>
  <c r="D16" i="5"/>
  <c r="W15" i="5"/>
  <c r="W14" i="5"/>
  <c r="W13" i="5"/>
  <c r="Q12" i="5"/>
  <c r="J12" i="5"/>
  <c r="D12" i="5"/>
  <c r="W11" i="5"/>
  <c r="W10" i="5"/>
  <c r="W9" i="5"/>
  <c r="T8" i="5"/>
  <c r="Q8" i="5"/>
  <c r="J8" i="5"/>
  <c r="D8" i="5"/>
  <c r="W7" i="5"/>
  <c r="W6" i="5"/>
  <c r="W5" i="5"/>
  <c r="W56" i="5" l="1"/>
  <c r="W20" i="5"/>
  <c r="W24" i="5"/>
  <c r="W88" i="5"/>
  <c r="J148" i="5"/>
  <c r="S148" i="5"/>
  <c r="U148" i="5"/>
  <c r="F148" i="5"/>
  <c r="W100" i="5"/>
  <c r="W104" i="5"/>
  <c r="W112" i="5"/>
  <c r="W16" i="5"/>
  <c r="W40" i="5"/>
  <c r="W44" i="5"/>
  <c r="W124" i="5"/>
  <c r="W136" i="5"/>
  <c r="W144" i="5"/>
  <c r="W140" i="5"/>
  <c r="W12" i="5"/>
  <c r="W8" i="5"/>
  <c r="W108" i="5"/>
  <c r="W132" i="5"/>
  <c r="W128" i="5"/>
  <c r="H148" i="5"/>
  <c r="W120" i="5"/>
  <c r="K148" i="5"/>
  <c r="Q148" i="5"/>
  <c r="W28" i="5"/>
  <c r="W96" i="5"/>
  <c r="W36" i="5"/>
  <c r="W92" i="5"/>
  <c r="I148" i="5"/>
  <c r="L148" i="5"/>
  <c r="O148" i="5"/>
  <c r="E148" i="5"/>
  <c r="W64" i="5"/>
  <c r="T148" i="5"/>
  <c r="R148" i="5"/>
  <c r="N148" i="5"/>
  <c r="D148" i="5"/>
  <c r="W84" i="5"/>
  <c r="W48" i="5"/>
  <c r="W116" i="5"/>
  <c r="W52" i="5"/>
  <c r="W32" i="5"/>
  <c r="W72" i="5"/>
  <c r="W60" i="5"/>
  <c r="W80" i="5"/>
  <c r="W76" i="5"/>
  <c r="W146" i="5"/>
  <c r="W68" i="5"/>
  <c r="W147" i="5"/>
  <c r="P148" i="5"/>
  <c r="V148" i="5"/>
  <c r="W145" i="5"/>
  <c r="V150" i="5" l="1"/>
  <c r="E150" i="5"/>
  <c r="Q150" i="5"/>
  <c r="M150" i="5"/>
  <c r="L150" i="5"/>
  <c r="W148" i="5"/>
  <c r="K150" i="5"/>
  <c r="T150" i="5"/>
  <c r="P150" i="5"/>
  <c r="S150" i="5"/>
  <c r="O150" i="5"/>
  <c r="J150" i="5"/>
  <c r="F150" i="5"/>
  <c r="U150" i="5"/>
  <c r="R150" i="5"/>
  <c r="N150" i="5"/>
  <c r="I150" i="5"/>
  <c r="G150" i="5"/>
  <c r="H150" i="5"/>
  <c r="P151" i="5" l="1"/>
  <c r="M151" i="5"/>
  <c r="D150" i="5"/>
  <c r="W150" i="5"/>
  <c r="V151" i="5"/>
  <c r="H151" i="5"/>
  <c r="E151" i="5"/>
  <c r="U151" i="5"/>
  <c r="S151" i="5"/>
  <c r="Q151" i="5"/>
  <c r="N151" i="5"/>
  <c r="J151" i="5"/>
  <c r="G151" i="5"/>
  <c r="I151" i="5"/>
  <c r="T151" i="5"/>
  <c r="R151" i="5"/>
  <c r="O151" i="5"/>
  <c r="K151" i="5"/>
  <c r="L151" i="5"/>
  <c r="F151" i="5"/>
  <c r="D151" i="5" l="1"/>
  <c r="W151" i="5"/>
</calcChain>
</file>

<file path=xl/sharedStrings.xml><?xml version="1.0" encoding="utf-8"?>
<sst xmlns="http://schemas.openxmlformats.org/spreadsheetml/2006/main" count="476" uniqueCount="130">
  <si>
    <t>Įstaiga</t>
  </si>
  <si>
    <t>Pajamų rūšis</t>
  </si>
  <si>
    <t>Pajamos už atsitiktines paslaugas</t>
  </si>
  <si>
    <t>Alsėdžių Stanislovo Narutavičiaus gimnazija</t>
  </si>
  <si>
    <t>Iš viso</t>
  </si>
  <si>
    <t>Socialinio draudimo įmokos</t>
  </si>
  <si>
    <t>Mitybos išlaidos</t>
  </si>
  <si>
    <t>Medikamentų ir medicininių paslaugų įsigijimo išlaidos</t>
  </si>
  <si>
    <t>Ryšių paslaugų įsigijimo išlaidos</t>
  </si>
  <si>
    <t>Transporto išlaikymo ir transporto paslaugų įsigijimo išlaidos</t>
  </si>
  <si>
    <t>Aprangos ir patalynės įsigijimo išlaidos</t>
  </si>
  <si>
    <t>Komandiruočių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</si>
  <si>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</si>
  <si>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</si>
  <si>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</si>
  <si>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</si>
  <si>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</si>
  <si>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</si>
  <si>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</si>
  <si>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Darbdavių socialinė parama pinigais</t>
  </si>
  <si>
    <t>Akademiko A.Jucio pagrindinė mokykla</t>
  </si>
  <si>
    <t>Straipsnis pagal ekonominę klasifikaciją/ panaudotos gautos pajamos, eurais</t>
  </si>
  <si>
    <t>Vyskupo M.Valančiaus pradinė mokykla</t>
  </si>
  <si>
    <t>Kulių gimnazija</t>
  </si>
  <si>
    <t>Platelių gimnazija</t>
  </si>
  <si>
    <t>„Ryto“ pagrindinė mokykla</t>
  </si>
  <si>
    <t>„Saulės“  gimnazija</t>
  </si>
  <si>
    <t>Senamiesčio mokykla</t>
  </si>
  <si>
    <t>Specialiojo ugdymo centras</t>
  </si>
  <si>
    <t>Pajamos už prekes ir paslaugas</t>
  </si>
  <si>
    <t>Pajamos už nuomą</t>
  </si>
  <si>
    <t>Plungės paslaugų ir švietimo pagalbos centras</t>
  </si>
  <si>
    <t>Šateikių pagrindinė mokykla</t>
  </si>
  <si>
    <t>Žemaičių Kalvarijos M.Valančiaus gimnazija</t>
  </si>
  <si>
    <t>Didvyčių  daugiafunkcis centras</t>
  </si>
  <si>
    <t>Prūsalių mokykla darželis</t>
  </si>
  <si>
    <t>Lopšelis-darželis „Nykštukas“</t>
  </si>
  <si>
    <t>Lopšelis-darželis „Pasaka“</t>
  </si>
  <si>
    <t>Lopšelis-darželis „Rūtelė“</t>
  </si>
  <si>
    <t>Lopšelis-darželis „Saulutė“</t>
  </si>
  <si>
    <t>Lopšelis-darželis „Vyturėlis“</t>
  </si>
  <si>
    <t xml:space="preserve">Alsėdžių lopšelis-darželis </t>
  </si>
  <si>
    <t>Platelių universalus daugiafunkcis centras</t>
  </si>
  <si>
    <t>M.Oginskio meno mokykla</t>
  </si>
  <si>
    <t>Platelių meno mokykla</t>
  </si>
  <si>
    <t>Plungės sporto ir rekreacijos centras</t>
  </si>
  <si>
    <t>Plungės krizių centras</t>
  </si>
  <si>
    <t>Socialinių paslaugų centras</t>
  </si>
  <si>
    <t>Plungės rajono savivaldybės visuomenės sveikatos biuras</t>
  </si>
  <si>
    <t>Plungės rajono savivaldybės viešoji biblioteka</t>
  </si>
  <si>
    <t>Plungės turizmo informacijos centras</t>
  </si>
  <si>
    <t>Žemaičių dailės muziejus</t>
  </si>
  <si>
    <t>Plungės rajono savivaldybės kultūros centras</t>
  </si>
  <si>
    <t>Kulių kultūros centras</t>
  </si>
  <si>
    <t>Šateikių kultūros centras</t>
  </si>
  <si>
    <t>Žemaičių Kalvarijos kultūros centras</t>
  </si>
  <si>
    <t>Žlibinų kultūros centras</t>
  </si>
  <si>
    <t>Savivaldy  bės administra   cija</t>
  </si>
  <si>
    <t>Savivaldy   bės administra   cija (seniūnijos)</t>
  </si>
  <si>
    <t>Lopšelis-darželis „Raudonke  puraitė“</t>
  </si>
  <si>
    <t>Darbuotojų darbo užmokestis</t>
  </si>
  <si>
    <t>Įmokos už išlaik. Šviet., soc. aps. ir kt. įstaigose</t>
  </si>
  <si>
    <t>Eil. Nr.</t>
  </si>
  <si>
    <t>procentas nuo visų panaudotų pajamų</t>
  </si>
  <si>
    <t>procentas nuo panaudotų pajamų už nuomą (be savivaldybės administracijos)</t>
  </si>
  <si>
    <t>Gyvenamųjų vietovių viešojo ūkio išlaidos</t>
  </si>
  <si>
    <t>Akademiko A.Jucio progimnazija</t>
  </si>
  <si>
    <t>"Babrungo" progimnazija</t>
  </si>
  <si>
    <t>Eil Nr.</t>
  </si>
  <si>
    <t>Turtas, kurį įsigijo įstaiga</t>
  </si>
  <si>
    <t>Lopšelis-darželis „Raudonkepuraitė“</t>
  </si>
  <si>
    <t>Lopšelis - darželis „Raudonkepuraitė“</t>
  </si>
  <si>
    <t>Eurai</t>
  </si>
  <si>
    <t>2019 m. gautos pajamos pagal rūšis</t>
  </si>
  <si>
    <t>2020 m. gautos pajamos pagal rūšis</t>
  </si>
  <si>
    <t>2019 m. panaudotos gautos pajamos pagal rūšis</t>
  </si>
  <si>
    <t>2020 m. panaudotos gautos pajamos pagal rūšis</t>
  </si>
  <si>
    <t>Savivaldybės administracija (seniūnijos)</t>
  </si>
  <si>
    <t>Savivaldybės administracija</t>
  </si>
  <si>
    <t>Suma, eurais</t>
  </si>
  <si>
    <t xml:space="preserve">Nešiojamas kompiuteris </t>
  </si>
  <si>
    <t>Iš viso įstaigoje</t>
  </si>
  <si>
    <t>3 lentelė</t>
  </si>
  <si>
    <t>Turtas, kurį už 2021 metais gautas pajamas įsigijo įstaigos                             2 lentelė</t>
  </si>
  <si>
    <t>Fotoaparatas NIKON D7500</t>
  </si>
  <si>
    <t>Muziejinės vertybės</t>
  </si>
  <si>
    <t>Saugykla SYNOLOGY DiskStation NAS DS920+4-Bay J4125 4GB DDR4</t>
  </si>
  <si>
    <t>Vitrina ekspozicijai 6 mm grūdinto stiklo, LED apšvietimas</t>
  </si>
  <si>
    <t>Dokumentų spinta Theo, 2 stiklinės durys</t>
  </si>
  <si>
    <t>Stalas  R-LMDP 1500x700x740</t>
  </si>
  <si>
    <t>Nešiojamas kompiuteris Dell G15 15 5515 Silver</t>
  </si>
  <si>
    <t>Fotopaveikslas M. Oginskio portretas ant drobės su rėmais</t>
  </si>
  <si>
    <t>Užuolaidos M. Oginskio bibliotekai</t>
  </si>
  <si>
    <t>Dirbtinė eglutė Albera 400 cm</t>
  </si>
  <si>
    <t xml:space="preserve">Šaldytuvas SAMSUNG </t>
  </si>
  <si>
    <t>Antivirusinė programa ESET NOD32 antivirus</t>
  </si>
  <si>
    <t xml:space="preserve">Scenos ekranas </t>
  </si>
  <si>
    <t xml:space="preserve">Televizorius </t>
  </si>
  <si>
    <t xml:space="preserve">Kavos aparatas </t>
  </si>
  <si>
    <t>Praėjimo kontrolės sistema</t>
  </si>
  <si>
    <t>Telefonai (2 vnt.)</t>
  </si>
  <si>
    <t>Nešiojami kompiuteriai (3 vnt.)</t>
  </si>
  <si>
    <t>Bosinė gitara</t>
  </si>
  <si>
    <t>Recepsija</t>
  </si>
  <si>
    <t>Kompiuteris</t>
  </si>
  <si>
    <t>Lopšelis - darželis „Nykštukas“</t>
  </si>
  <si>
    <t>Konvekcinė krosnis</t>
  </si>
  <si>
    <t>Liejama guminė danga</t>
  </si>
  <si>
    <t>Lopšelis - darželis „Rūtelė“</t>
  </si>
  <si>
    <t>Daržovių pjaustymo mašina</t>
  </si>
  <si>
    <t>Irklavimo treniruoklis ,, Water Rower CLub‘‘</t>
  </si>
  <si>
    <t>Platelių seniūnija</t>
  </si>
  <si>
    <t xml:space="preserve">Įrengiant gelžbetoninę sienelę su drenažu (adresu Ežero g. 35B, Plateliai), bendra suma 4,3 tūkst. eurų, dalis lėšų padengta iš gautų pajamų  </t>
  </si>
  <si>
    <t>2021 m. gautos pajamos pagal rūšis</t>
  </si>
  <si>
    <t>Didėjimas/mažėjimas (+/-), lyginame 2020 ir 2021 metus</t>
  </si>
  <si>
    <t>Informacija apie Savivaldybės biudžetinių įstaigų 2019 - 2021 metais gautas pajamas už suteiktas paslaugas ir jų  panaudojimą</t>
  </si>
  <si>
    <t>Nepanaudotos 2021 metais įstaigų pajamos, perkeltos į 2022 metus</t>
  </si>
  <si>
    <t>"Babrungo" pagrindinė mokykla</t>
  </si>
  <si>
    <t>Liepijų   mokykla</t>
  </si>
  <si>
    <t>Kulių   gimnazija</t>
  </si>
  <si>
    <t>2021 metais gautų pajamų panaudojimas</t>
  </si>
  <si>
    <t>Liepijų mokykla</t>
  </si>
  <si>
    <t>2021 m. panaudotos gautos pajamos pagal rūšis</t>
  </si>
  <si>
    <t>Mater. ir nemater. turto įsigijimo, finans. turto padidėjimo ir finansinių įsipareig. vykdymo išlaidos</t>
  </si>
  <si>
    <t xml:space="preserve">Likutis iš 2020 metų, eurais </t>
  </si>
  <si>
    <t>Pervesta įstaigoms per 2021 metus, eurais</t>
  </si>
  <si>
    <t>Lėšų likutis 2021 metų pabaigoje, eurais</t>
  </si>
  <si>
    <t>2021 m. gautų pajamų suma pagal rūšis, Eurais</t>
  </si>
  <si>
    <t>Panaudotų 2021 metais gautų pajamų suma, Eurais</t>
  </si>
  <si>
    <t xml:space="preserve">                                                               Informacija apie Savivaldybės biudžetinių įstaigų 2021 metų gautų pajamų už suteiktas paslaugas panaudojimą                                                                                                                                             1 lentelė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</si>
</sst>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"/>
    <numFmt numFmtId="166" formatCode="0.000"/>
  </numFmts>
  <fonts count="10" x14ac:knownFonts="1"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b/>
      <sz val="8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191">
    <xf numFmtId="0" fontId="0" fillId="0" borderId="0" xfId="0"/>
    <xf numFmtId="0" fontId="3" fillId="0" borderId="0" xfId="0" applyFont="1" applyAlignment="1">
      <alignment wrapText="1"/>
    </xf>
    <xf numFmtId="2" fontId="3" fillId="0" borderId="2" xfId="0" applyNumberFormat="1" applyFont="1" applyBorder="1" applyAlignment="1">
      <alignment wrapText="1"/>
    </xf>
    <xf numFmtId="0" fontId="3" fillId="0" borderId="1" xfId="0" applyFont="1" applyBorder="1" applyAlignment="1">
      <alignment wrapText="1"/>
    </xf>
    <xf numFmtId="2" fontId="3" fillId="0" borderId="1" xfId="0" applyNumberFormat="1" applyFont="1" applyBorder="1" applyAlignment="1">
      <alignment wrapText="1"/>
    </xf>
    <xf numFmtId="0" fontId="3" fillId="0" borderId="3" xfId="0" applyFont="1" applyBorder="1" applyAlignment="1">
      <alignment wrapText="1"/>
    </xf>
    <xf numFmtId="2" fontId="3" fillId="0" borderId="3" xfId="0" applyNumberFormat="1" applyFont="1" applyBorder="1" applyAlignment="1">
      <alignment wrapText="1"/>
    </xf>
    <xf numFmtId="0" fontId="2" fillId="0" borderId="10" xfId="0" applyFont="1" applyBorder="1" applyAlignment="1">
      <alignment wrapText="1"/>
    </xf>
    <xf numFmtId="2" fontId="2" fillId="0" borderId="11" xfId="0" applyNumberFormat="1" applyFont="1" applyBorder="1" applyAlignment="1">
      <alignment wrapText="1"/>
    </xf>
    <xf numFmtId="2" fontId="3" fillId="0" borderId="0" xfId="0" applyNumberFormat="1" applyFont="1" applyAlignment="1">
      <alignment wrapText="1"/>
    </xf>
    <xf numFmtId="1" fontId="2" fillId="0" borderId="11" xfId="0" applyNumberFormat="1" applyFont="1" applyBorder="1" applyAlignment="1">
      <alignment wrapText="1"/>
    </xf>
    <xf numFmtId="1" fontId="3" fillId="0" borderId="3" xfId="0" applyNumberFormat="1" applyFont="1" applyBorder="1" applyAlignment="1">
      <alignment wrapText="1"/>
    </xf>
    <xf numFmtId="1" fontId="3" fillId="0" borderId="1" xfId="0" applyNumberFormat="1" applyFont="1" applyBorder="1" applyAlignment="1">
      <alignment wrapText="1"/>
    </xf>
    <xf numFmtId="0" fontId="3" fillId="0" borderId="0" xfId="0" applyFont="1" applyFill="1" applyAlignment="1">
      <alignment wrapText="1"/>
    </xf>
    <xf numFmtId="2" fontId="2" fillId="2" borderId="11" xfId="0" applyNumberFormat="1" applyFont="1" applyFill="1" applyBorder="1" applyAlignment="1">
      <alignment wrapText="1"/>
    </xf>
    <xf numFmtId="1" fontId="3" fillId="0" borderId="3" xfId="0" applyNumberFormat="1" applyFont="1" applyFill="1" applyBorder="1" applyAlignment="1">
      <alignment wrapText="1"/>
    </xf>
    <xf numFmtId="2" fontId="2" fillId="0" borderId="12" xfId="0" applyNumberFormat="1" applyFont="1" applyFill="1" applyBorder="1" applyAlignment="1">
      <alignment wrapText="1"/>
    </xf>
    <xf numFmtId="164" fontId="3" fillId="0" borderId="1" xfId="0" applyNumberFormat="1" applyFont="1" applyBorder="1" applyAlignment="1">
      <alignment wrapText="1"/>
    </xf>
    <xf numFmtId="164" fontId="3" fillId="0" borderId="3" xfId="0" applyNumberFormat="1" applyFont="1" applyBorder="1" applyAlignment="1">
      <alignment wrapText="1"/>
    </xf>
    <xf numFmtId="164" fontId="2" fillId="0" borderId="11" xfId="0" applyNumberFormat="1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1" xfId="0" applyFont="1" applyBorder="1" applyAlignment="1">
      <alignment horizontal="center" textRotation="90" wrapText="1"/>
    </xf>
    <xf numFmtId="1" fontId="3" fillId="0" borderId="2" xfId="0" applyNumberFormat="1" applyFont="1" applyBorder="1" applyAlignment="1">
      <alignment wrapText="1"/>
    </xf>
    <xf numFmtId="164" fontId="3" fillId="0" borderId="2" xfId="0" applyNumberFormat="1" applyFont="1" applyBorder="1" applyAlignment="1">
      <alignment wrapText="1"/>
    </xf>
    <xf numFmtId="165" fontId="3" fillId="0" borderId="1" xfId="0" applyNumberFormat="1" applyFont="1" applyBorder="1" applyAlignment="1">
      <alignment wrapText="1"/>
    </xf>
    <xf numFmtId="2" fontId="3" fillId="0" borderId="3" xfId="0" applyNumberFormat="1" applyFont="1" applyFill="1" applyBorder="1" applyAlignment="1">
      <alignment wrapText="1"/>
    </xf>
    <xf numFmtId="2" fontId="3" fillId="0" borderId="1" xfId="0" applyNumberFormat="1" applyFont="1" applyFill="1" applyBorder="1" applyAlignment="1">
      <alignment wrapText="1"/>
    </xf>
    <xf numFmtId="2" fontId="3" fillId="0" borderId="2" xfId="0" applyNumberFormat="1" applyFont="1" applyFill="1" applyBorder="1" applyAlignment="1">
      <alignment wrapText="1"/>
    </xf>
    <xf numFmtId="2" fontId="3" fillId="3" borderId="3" xfId="0" applyNumberFormat="1" applyFont="1" applyFill="1" applyBorder="1" applyAlignment="1">
      <alignment wrapText="1"/>
    </xf>
    <xf numFmtId="2" fontId="3" fillId="3" borderId="2" xfId="0" applyNumberFormat="1" applyFont="1" applyFill="1" applyBorder="1" applyAlignment="1">
      <alignment wrapText="1"/>
    </xf>
    <xf numFmtId="2" fontId="3" fillId="3" borderId="1" xfId="0" applyNumberFormat="1" applyFont="1" applyFill="1" applyBorder="1" applyAlignment="1">
      <alignment wrapText="1"/>
    </xf>
    <xf numFmtId="2" fontId="3" fillId="0" borderId="8" xfId="0" applyNumberFormat="1" applyFont="1" applyFill="1" applyBorder="1" applyAlignment="1">
      <alignment wrapText="1"/>
    </xf>
    <xf numFmtId="2" fontId="3" fillId="0" borderId="9" xfId="0" applyNumberFormat="1" applyFont="1" applyFill="1" applyBorder="1" applyAlignment="1">
      <alignment wrapText="1"/>
    </xf>
    <xf numFmtId="2" fontId="3" fillId="0" borderId="16" xfId="0" applyNumberFormat="1" applyFont="1" applyFill="1" applyBorder="1" applyAlignment="1">
      <alignment wrapText="1"/>
    </xf>
    <xf numFmtId="2" fontId="3" fillId="0" borderId="0" xfId="0" applyNumberFormat="1" applyFont="1" applyFill="1" applyAlignment="1">
      <alignment wrapText="1"/>
    </xf>
    <xf numFmtId="0" fontId="3" fillId="0" borderId="24" xfId="0" applyFont="1" applyBorder="1" applyAlignment="1">
      <alignment wrapText="1"/>
    </xf>
    <xf numFmtId="2" fontId="3" fillId="0" borderId="10" xfId="0" applyNumberFormat="1" applyFont="1" applyBorder="1" applyAlignment="1">
      <alignment wrapText="1"/>
    </xf>
    <xf numFmtId="2" fontId="3" fillId="0" borderId="12" xfId="0" applyNumberFormat="1" applyFont="1" applyFill="1" applyBorder="1" applyAlignment="1">
      <alignment wrapText="1"/>
    </xf>
    <xf numFmtId="0" fontId="3" fillId="0" borderId="25" xfId="0" applyFont="1" applyBorder="1" applyAlignment="1">
      <alignment wrapText="1"/>
    </xf>
    <xf numFmtId="0" fontId="3" fillId="0" borderId="27" xfId="0" applyFont="1" applyBorder="1" applyAlignment="1">
      <alignment wrapText="1"/>
    </xf>
    <xf numFmtId="2" fontId="3" fillId="0" borderId="11" xfId="0" applyNumberFormat="1" applyFont="1" applyBorder="1" applyAlignment="1">
      <alignment wrapText="1"/>
    </xf>
    <xf numFmtId="0" fontId="1" fillId="0" borderId="0" xfId="0" applyFont="1" applyBorder="1" applyAlignment="1">
      <alignment horizontal="left" wrapText="1"/>
    </xf>
    <xf numFmtId="0" fontId="3" fillId="3" borderId="1" xfId="0" applyFont="1" applyFill="1" applyBorder="1" applyAlignment="1">
      <alignment wrapText="1"/>
    </xf>
    <xf numFmtId="0" fontId="3" fillId="3" borderId="3" xfId="0" applyFont="1" applyFill="1" applyBorder="1" applyAlignment="1">
      <alignment wrapText="1"/>
    </xf>
    <xf numFmtId="0" fontId="3" fillId="3" borderId="2" xfId="0" applyFont="1" applyFill="1" applyBorder="1" applyAlignment="1">
      <alignment wrapText="1"/>
    </xf>
    <xf numFmtId="2" fontId="2" fillId="2" borderId="12" xfId="0" applyNumberFormat="1" applyFont="1" applyFill="1" applyBorder="1" applyAlignment="1">
      <alignment wrapText="1"/>
    </xf>
    <xf numFmtId="2" fontId="3" fillId="0" borderId="26" xfId="0" applyNumberFormat="1" applyFont="1" applyBorder="1" applyAlignment="1">
      <alignment wrapText="1"/>
    </xf>
    <xf numFmtId="2" fontId="2" fillId="2" borderId="10" xfId="0" applyNumberFormat="1" applyFont="1" applyFill="1" applyBorder="1" applyAlignment="1">
      <alignment wrapText="1"/>
    </xf>
    <xf numFmtId="2" fontId="2" fillId="2" borderId="29" xfId="0" applyNumberFormat="1" applyFont="1" applyFill="1" applyBorder="1" applyAlignment="1">
      <alignment wrapText="1"/>
    </xf>
    <xf numFmtId="0" fontId="2" fillId="2" borderId="10" xfId="0" applyFont="1" applyFill="1" applyBorder="1" applyAlignment="1">
      <alignment wrapText="1"/>
    </xf>
    <xf numFmtId="0" fontId="2" fillId="2" borderId="23" xfId="0" applyFont="1" applyFill="1" applyBorder="1" applyAlignment="1">
      <alignment wrapText="1"/>
    </xf>
    <xf numFmtId="0" fontId="7" fillId="0" borderId="0" xfId="0" applyFont="1" applyAlignment="1">
      <alignment wrapText="1"/>
    </xf>
    <xf numFmtId="0" fontId="7" fillId="0" borderId="11" xfId="0" applyFont="1" applyFill="1" applyBorder="1" applyAlignment="1">
      <alignment wrapText="1"/>
    </xf>
    <xf numFmtId="2" fontId="3" fillId="0" borderId="28" xfId="0" applyNumberFormat="1" applyFont="1" applyBorder="1" applyAlignment="1">
      <alignment wrapText="1"/>
    </xf>
    <xf numFmtId="0" fontId="3" fillId="4" borderId="0" xfId="0" applyFont="1" applyFill="1" applyAlignment="1">
      <alignment wrapText="1"/>
    </xf>
    <xf numFmtId="0" fontId="9" fillId="4" borderId="0" xfId="0" applyFont="1" applyFill="1" applyAlignment="1">
      <alignment wrapText="1"/>
    </xf>
    <xf numFmtId="2" fontId="3" fillId="2" borderId="1" xfId="0" applyNumberFormat="1" applyFont="1" applyFill="1" applyBorder="1" applyAlignment="1">
      <alignment wrapText="1"/>
    </xf>
    <xf numFmtId="2" fontId="2" fillId="0" borderId="1" xfId="0" applyNumberFormat="1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2" fontId="2" fillId="0" borderId="2" xfId="0" applyNumberFormat="1" applyFont="1" applyFill="1" applyBorder="1" applyAlignment="1">
      <alignment wrapText="1"/>
    </xf>
    <xf numFmtId="0" fontId="3" fillId="0" borderId="3" xfId="0" applyFont="1" applyFill="1" applyBorder="1" applyAlignment="1">
      <alignment wrapText="1"/>
    </xf>
    <xf numFmtId="2" fontId="2" fillId="0" borderId="3" xfId="0" applyNumberFormat="1" applyFont="1" applyFill="1" applyBorder="1" applyAlignment="1">
      <alignment wrapText="1"/>
    </xf>
    <xf numFmtId="164" fontId="3" fillId="3" borderId="2" xfId="0" applyNumberFormat="1" applyFont="1" applyFill="1" applyBorder="1" applyAlignment="1">
      <alignment wrapText="1"/>
    </xf>
    <xf numFmtId="164" fontId="3" fillId="3" borderId="1" xfId="0" applyNumberFormat="1" applyFont="1" applyFill="1" applyBorder="1" applyAlignment="1">
      <alignment wrapText="1"/>
    </xf>
    <xf numFmtId="164" fontId="3" fillId="3" borderId="3" xfId="0" applyNumberFormat="1" applyFont="1" applyFill="1" applyBorder="1" applyAlignment="1">
      <alignment wrapText="1"/>
    </xf>
    <xf numFmtId="166" fontId="3" fillId="0" borderId="1" xfId="0" applyNumberFormat="1" applyFont="1" applyBorder="1" applyAlignment="1">
      <alignment wrapText="1"/>
    </xf>
    <xf numFmtId="0" fontId="3" fillId="5" borderId="2" xfId="0" applyFont="1" applyFill="1" applyBorder="1" applyAlignment="1">
      <alignment wrapText="1"/>
    </xf>
    <xf numFmtId="0" fontId="3" fillId="5" borderId="1" xfId="0" applyFont="1" applyFill="1" applyBorder="1" applyAlignment="1">
      <alignment wrapText="1"/>
    </xf>
    <xf numFmtId="0" fontId="3" fillId="5" borderId="3" xfId="0" applyFont="1" applyFill="1" applyBorder="1" applyAlignment="1">
      <alignment wrapText="1"/>
    </xf>
    <xf numFmtId="2" fontId="3" fillId="5" borderId="2" xfId="0" applyNumberFormat="1" applyFont="1" applyFill="1" applyBorder="1" applyAlignment="1">
      <alignment wrapText="1"/>
    </xf>
    <xf numFmtId="2" fontId="3" fillId="5" borderId="1" xfId="0" applyNumberFormat="1" applyFont="1" applyFill="1" applyBorder="1" applyAlignment="1">
      <alignment wrapText="1"/>
    </xf>
    <xf numFmtId="2" fontId="3" fillId="5" borderId="3" xfId="0" applyNumberFormat="1" applyFont="1" applyFill="1" applyBorder="1" applyAlignment="1">
      <alignment wrapText="1"/>
    </xf>
    <xf numFmtId="0" fontId="7" fillId="0" borderId="10" xfId="0" applyFont="1" applyFill="1" applyBorder="1" applyAlignment="1">
      <alignment horizontal="center" wrapText="1"/>
    </xf>
    <xf numFmtId="0" fontId="7" fillId="0" borderId="11" xfId="0" applyFont="1" applyFill="1" applyBorder="1" applyAlignment="1">
      <alignment horizontal="center" wrapText="1"/>
    </xf>
    <xf numFmtId="0" fontId="7" fillId="0" borderId="12" xfId="0" applyFont="1" applyFill="1" applyBorder="1" applyAlignment="1">
      <alignment horizontal="center" wrapText="1"/>
    </xf>
    <xf numFmtId="2" fontId="7" fillId="0" borderId="12" xfId="0" applyNumberFormat="1" applyFont="1" applyFill="1" applyBorder="1" applyAlignment="1">
      <alignment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wrapText="1"/>
    </xf>
    <xf numFmtId="2" fontId="7" fillId="0" borderId="6" xfId="0" applyNumberFormat="1" applyFont="1" applyFill="1" applyBorder="1" applyAlignment="1">
      <alignment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wrapText="1"/>
    </xf>
    <xf numFmtId="2" fontId="7" fillId="0" borderId="8" xfId="0" applyNumberFormat="1" applyFont="1" applyFill="1" applyBorder="1" applyAlignment="1">
      <alignment vertical="center" wrapText="1"/>
    </xf>
    <xf numFmtId="2" fontId="7" fillId="0" borderId="8" xfId="0" applyNumberFormat="1" applyFont="1" applyFill="1" applyBorder="1" applyAlignment="1">
      <alignment horizontal="right" vertical="center" wrapText="1"/>
    </xf>
    <xf numFmtId="0" fontId="7" fillId="0" borderId="4" xfId="0" applyFont="1" applyFill="1" applyBorder="1" applyAlignment="1">
      <alignment horizontal="center" wrapText="1"/>
    </xf>
    <xf numFmtId="0" fontId="7" fillId="0" borderId="7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textRotation="90" wrapText="1"/>
    </xf>
    <xf numFmtId="2" fontId="2" fillId="2" borderId="23" xfId="0" applyNumberFormat="1" applyFont="1" applyFill="1" applyBorder="1" applyAlignment="1">
      <alignment wrapText="1"/>
    </xf>
    <xf numFmtId="0" fontId="2" fillId="0" borderId="39" xfId="0" applyFont="1" applyBorder="1" applyAlignment="1">
      <alignment wrapText="1"/>
    </xf>
    <xf numFmtId="2" fontId="2" fillId="0" borderId="29" xfId="0" applyNumberFormat="1" applyFont="1" applyBorder="1" applyAlignment="1">
      <alignment wrapText="1"/>
    </xf>
    <xf numFmtId="0" fontId="2" fillId="2" borderId="11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2" fontId="3" fillId="0" borderId="8" xfId="0" applyNumberFormat="1" applyFont="1" applyFill="1" applyBorder="1" applyAlignment="1">
      <alignment horizontal="center" wrapText="1"/>
    </xf>
    <xf numFmtId="0" fontId="3" fillId="0" borderId="0" xfId="0" applyFont="1" applyFill="1" applyAlignment="1">
      <alignment horizontal="left" wrapText="1"/>
    </xf>
    <xf numFmtId="164" fontId="3" fillId="0" borderId="1" xfId="0" applyNumberFormat="1" applyFont="1" applyFill="1" applyBorder="1" applyAlignment="1">
      <alignment wrapText="1"/>
    </xf>
    <xf numFmtId="2" fontId="2" fillId="0" borderId="11" xfId="0" applyNumberFormat="1" applyFont="1" applyFill="1" applyBorder="1" applyAlignment="1">
      <alignment wrapText="1"/>
    </xf>
    <xf numFmtId="0" fontId="2" fillId="0" borderId="12" xfId="0" applyFont="1" applyBorder="1" applyAlignment="1">
      <alignment wrapText="1"/>
    </xf>
    <xf numFmtId="0" fontId="3" fillId="0" borderId="13" xfId="0" applyFont="1" applyFill="1" applyBorder="1" applyAlignment="1">
      <alignment wrapText="1"/>
    </xf>
    <xf numFmtId="1" fontId="3" fillId="0" borderId="0" xfId="0" applyNumberFormat="1" applyFont="1" applyBorder="1" applyAlignment="1">
      <alignment wrapText="1"/>
    </xf>
    <xf numFmtId="0" fontId="2" fillId="0" borderId="29" xfId="0" applyFont="1" applyFill="1" applyBorder="1" applyAlignment="1">
      <alignment wrapText="1"/>
    </xf>
    <xf numFmtId="2" fontId="5" fillId="0" borderId="29" xfId="0" applyNumberFormat="1" applyFont="1" applyFill="1" applyBorder="1" applyAlignment="1">
      <alignment wrapText="1"/>
    </xf>
    <xf numFmtId="2" fontId="5" fillId="0" borderId="11" xfId="0" applyNumberFormat="1" applyFont="1" applyFill="1" applyBorder="1" applyAlignment="1">
      <alignment wrapText="1"/>
    </xf>
    <xf numFmtId="166" fontId="3" fillId="0" borderId="3" xfId="0" applyNumberFormat="1" applyFont="1" applyBorder="1" applyAlignment="1">
      <alignment wrapText="1"/>
    </xf>
    <xf numFmtId="166" fontId="2" fillId="2" borderId="11" xfId="0" applyNumberFormat="1" applyFont="1" applyFill="1" applyBorder="1" applyAlignment="1">
      <alignment wrapText="1"/>
    </xf>
    <xf numFmtId="2" fontId="2" fillId="0" borderId="41" xfId="0" applyNumberFormat="1" applyFont="1" applyFill="1" applyBorder="1" applyAlignment="1">
      <alignment wrapText="1"/>
    </xf>
    <xf numFmtId="0" fontId="7" fillId="0" borderId="3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wrapText="1"/>
    </xf>
    <xf numFmtId="0" fontId="7" fillId="0" borderId="42" xfId="0" applyFont="1" applyFill="1" applyBorder="1" applyAlignment="1">
      <alignment horizontal="center" wrapText="1"/>
    </xf>
    <xf numFmtId="0" fontId="7" fillId="0" borderId="35" xfId="0" applyFont="1" applyFill="1" applyBorder="1" applyAlignment="1">
      <alignment wrapText="1"/>
    </xf>
    <xf numFmtId="2" fontId="7" fillId="0" borderId="9" xfId="0" applyNumberFormat="1" applyFont="1" applyFill="1" applyBorder="1" applyAlignment="1">
      <alignment vertical="center" wrapText="1"/>
    </xf>
    <xf numFmtId="2" fontId="7" fillId="0" borderId="43" xfId="0" applyNumberFormat="1" applyFont="1" applyFill="1" applyBorder="1" applyAlignment="1">
      <alignment wrapText="1"/>
    </xf>
    <xf numFmtId="2" fontId="1" fillId="0" borderId="33" xfId="0" applyNumberFormat="1" applyFont="1" applyFill="1" applyBorder="1" applyAlignment="1">
      <alignment horizontal="right" vertical="center" wrapText="1"/>
    </xf>
    <xf numFmtId="2" fontId="1" fillId="0" borderId="43" xfId="1" applyNumberFormat="1" applyFont="1" applyFill="1" applyBorder="1" applyAlignment="1">
      <alignment wrapText="1"/>
    </xf>
    <xf numFmtId="2" fontId="1" fillId="0" borderId="33" xfId="0" applyNumberFormat="1" applyFont="1" applyFill="1" applyBorder="1" applyAlignment="1">
      <alignment wrapText="1"/>
    </xf>
    <xf numFmtId="2" fontId="1" fillId="0" borderId="9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justify" vertical="center" wrapText="1"/>
    </xf>
    <xf numFmtId="2" fontId="7" fillId="0" borderId="6" xfId="0" applyNumberFormat="1" applyFont="1" applyFill="1" applyBorder="1" applyAlignment="1">
      <alignment wrapText="1"/>
    </xf>
    <xf numFmtId="2" fontId="7" fillId="0" borderId="8" xfId="0" applyNumberFormat="1" applyFont="1" applyFill="1" applyBorder="1" applyAlignment="1">
      <alignment wrapText="1"/>
    </xf>
    <xf numFmtId="0" fontId="3" fillId="0" borderId="4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17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33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wrapText="1"/>
    </xf>
    <xf numFmtId="0" fontId="3" fillId="0" borderId="21" xfId="0" applyFont="1" applyFill="1" applyBorder="1" applyAlignment="1">
      <alignment horizontal="center" wrapText="1"/>
    </xf>
    <xf numFmtId="0" fontId="3" fillId="0" borderId="19" xfId="0" applyFont="1" applyFill="1" applyBorder="1" applyAlignment="1">
      <alignment horizontal="center" wrapText="1"/>
    </xf>
    <xf numFmtId="0" fontId="3" fillId="0" borderId="17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textRotation="90" wrapText="1"/>
    </xf>
    <xf numFmtId="0" fontId="1" fillId="0" borderId="15" xfId="0" applyFont="1" applyBorder="1" applyAlignment="1">
      <alignment horizontal="center" vertical="center" textRotation="90" wrapText="1"/>
    </xf>
    <xf numFmtId="0" fontId="1" fillId="0" borderId="40" xfId="0" applyFont="1" applyBorder="1" applyAlignment="1">
      <alignment horizontal="center" vertical="center" textRotation="90" wrapText="1"/>
    </xf>
    <xf numFmtId="0" fontId="3" fillId="2" borderId="3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wrapText="1"/>
    </xf>
    <xf numFmtId="0" fontId="4" fillId="0" borderId="21" xfId="0" applyFont="1" applyFill="1" applyBorder="1" applyAlignment="1">
      <alignment horizontal="center" wrapText="1"/>
    </xf>
    <xf numFmtId="0" fontId="8" fillId="4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32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3" fillId="0" borderId="13" xfId="0" applyFont="1" applyFill="1" applyBorder="1" applyAlignment="1">
      <alignment horizontal="center" wrapText="1"/>
    </xf>
    <xf numFmtId="0" fontId="3" fillId="0" borderId="20" xfId="0" applyFont="1" applyFill="1" applyBorder="1" applyAlignment="1">
      <alignment horizontal="center" wrapText="1"/>
    </xf>
    <xf numFmtId="0" fontId="3" fillId="0" borderId="18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1" fillId="4" borderId="0" xfId="0" applyFont="1" applyFill="1" applyBorder="1" applyAlignment="1">
      <alignment horizontal="right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" fillId="0" borderId="17" xfId="0" applyFont="1" applyFill="1" applyBorder="1" applyAlignment="1">
      <alignment horizontal="right" vertical="center" wrapText="1"/>
    </xf>
    <xf numFmtId="0" fontId="1" fillId="0" borderId="32" xfId="0" applyFont="1" applyFill="1" applyBorder="1" applyAlignment="1">
      <alignment horizontal="right" vertical="center" wrapText="1"/>
    </xf>
    <xf numFmtId="0" fontId="1" fillId="0" borderId="42" xfId="0" applyFont="1" applyFill="1" applyBorder="1" applyAlignment="1">
      <alignment horizontal="center" wrapText="1"/>
    </xf>
    <xf numFmtId="0" fontId="1" fillId="0" borderId="35" xfId="0" applyFont="1" applyFill="1" applyBorder="1" applyAlignment="1">
      <alignment horizontal="center" wrapText="1"/>
    </xf>
    <xf numFmtId="0" fontId="1" fillId="0" borderId="34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7" xfId="0" applyFont="1" applyFill="1" applyBorder="1" applyAlignment="1">
      <alignment horizontal="right" wrapText="1"/>
    </xf>
    <xf numFmtId="0" fontId="1" fillId="0" borderId="32" xfId="0" applyFont="1" applyFill="1" applyBorder="1" applyAlignment="1">
      <alignment horizontal="right" wrapText="1"/>
    </xf>
    <xf numFmtId="0" fontId="3" fillId="0" borderId="3" xfId="0" applyFont="1" applyBorder="1" applyAlignment="1">
      <alignment horizontal="center" wrapText="1"/>
    </xf>
    <xf numFmtId="0" fontId="3" fillId="0" borderId="28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8" fillId="4" borderId="3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wrapText="1"/>
    </xf>
    <xf numFmtId="0" fontId="3" fillId="0" borderId="20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28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2" fontId="3" fillId="2" borderId="27" xfId="0" applyNumberFormat="1" applyFont="1" applyFill="1" applyBorder="1" applyAlignment="1">
      <alignment horizontal="center" wrapText="1"/>
    </xf>
    <xf numFmtId="2" fontId="3" fillId="2" borderId="30" xfId="0" applyNumberFormat="1" applyFont="1" applyFill="1" applyBorder="1" applyAlignment="1">
      <alignment horizontal="center" wrapText="1"/>
    </xf>
    <xf numFmtId="2" fontId="3" fillId="2" borderId="0" xfId="0" applyNumberFormat="1" applyFont="1" applyFill="1" applyBorder="1" applyAlignment="1">
      <alignment horizontal="center" wrapText="1"/>
    </xf>
    <xf numFmtId="2" fontId="3" fillId="2" borderId="28" xfId="0" applyNumberFormat="1" applyFont="1" applyFill="1" applyBorder="1" applyAlignment="1">
      <alignment horizontal="center" wrapText="1"/>
    </xf>
    <xf numFmtId="2" fontId="3" fillId="2" borderId="3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 wrapText="1"/>
    </xf>
    <xf numFmtId="0" fontId="2" fillId="0" borderId="0" xfId="0" applyFont="1" applyAlignment="1">
      <alignment horizontal="center" wrapText="1"/>
    </xf>
    <xf numFmtId="0" fontId="3" fillId="0" borderId="36" xfId="0" applyFont="1" applyBorder="1" applyAlignment="1">
      <alignment horizontal="center" wrapText="1"/>
    </xf>
    <xf numFmtId="0" fontId="1" fillId="0" borderId="37" xfId="0" applyFont="1" applyBorder="1" applyAlignment="1">
      <alignment horizontal="center" vertical="center" textRotation="90" wrapText="1"/>
    </xf>
    <xf numFmtId="0" fontId="1" fillId="0" borderId="0" xfId="0" applyFont="1" applyBorder="1" applyAlignment="1">
      <alignment horizontal="center" vertical="center" textRotation="90" wrapText="1"/>
    </xf>
    <xf numFmtId="0" fontId="1" fillId="0" borderId="22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wrapText="1"/>
    </xf>
    <xf numFmtId="0" fontId="4" fillId="0" borderId="20" xfId="0" applyFont="1" applyBorder="1" applyAlignment="1">
      <alignment horizontal="center" wrapText="1"/>
    </xf>
  </cellXfs>
  <cellStyles count="2">
    <cellStyle name="Įprastas" xfId="0" builtinId="0"/>
    <cellStyle name="Procentai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70"/>
  <sheetViews>
    <sheetView zoomScale="110" zoomScaleNormal="110" workbookViewId="0">
      <pane xSplit="3" ySplit="4" topLeftCell="D140" activePane="bottomRight" state="frozen"/>
      <selection pane="topRight" activeCell="D1" sqref="D1"/>
      <selection pane="bottomLeft" activeCell="A5" sqref="A5"/>
      <selection pane="bottomRight" activeCell="AA160" sqref="AA160"/>
    </sheetView>
  </sheetViews>
  <sheetFormatPr defaultColWidth="9.140625" defaultRowHeight="12" x14ac:dyDescent="0.2"/>
  <cols>
    <col min="1" max="1" width="2.85546875" style="1" customWidth="1"/>
    <col min="2" max="2" width="10.5703125" style="1" customWidth="1"/>
    <col min="3" max="3" width="17.28515625" style="1" customWidth="1"/>
    <col min="4" max="4" width="10.140625" style="1" customWidth="1"/>
    <col min="5" max="5" width="7.140625" style="1" customWidth="1"/>
    <col min="6" max="6" width="6" style="1" customWidth="1"/>
    <col min="7" max="7" width="8.28515625" style="1" customWidth="1"/>
    <col min="8" max="8" width="6.7109375" style="1" customWidth="1"/>
    <col min="9" max="9" width="8.140625" style="1" customWidth="1"/>
    <col min="10" max="10" width="8" style="1" customWidth="1"/>
    <col min="11" max="11" width="7" style="1" customWidth="1"/>
    <col min="12" max="12" width="7.5703125" style="1" customWidth="1"/>
    <col min="13" max="13" width="6.5703125" style="1" customWidth="1"/>
    <col min="14" max="14" width="7.7109375" style="1" customWidth="1"/>
    <col min="15" max="15" width="6.7109375" style="1" customWidth="1"/>
    <col min="16" max="16" width="6" style="1" customWidth="1"/>
    <col min="17" max="17" width="7.42578125" style="1" customWidth="1"/>
    <col min="18" max="18" width="7.85546875" style="1" customWidth="1"/>
    <col min="19" max="19" width="6.85546875" style="1" customWidth="1"/>
    <col min="20" max="20" width="8.28515625" style="1" customWidth="1"/>
    <col min="21" max="21" width="7.140625" style="1" customWidth="1"/>
    <col min="22" max="22" width="8.85546875" style="1" customWidth="1"/>
    <col min="23" max="23" width="8.28515625" style="1" customWidth="1"/>
    <col min="24" max="24" width="8.5703125" style="1" customWidth="1"/>
    <col min="25" max="25" width="10" style="1" customWidth="1"/>
    <col min="26" max="26" width="8.5703125" style="1" customWidth="1"/>
    <col min="27" max="16384" width="9.140625" style="1"/>
  </cols>
  <sheetData>
    <row r="1" spans="1:26" ht="16.5" customHeight="1" thickBot="1" x14ac:dyDescent="0.25">
      <c r="A1" s="139" t="s">
        <v>129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</row>
    <row r="2" spans="1:26" ht="13.5" customHeight="1" x14ac:dyDescent="0.2">
      <c r="A2" s="120" t="s">
        <v>62</v>
      </c>
      <c r="B2" s="149" t="s">
        <v>0</v>
      </c>
      <c r="C2" s="142" t="s">
        <v>1</v>
      </c>
      <c r="D2" s="142" t="s">
        <v>127</v>
      </c>
      <c r="E2" s="145" t="s">
        <v>120</v>
      </c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W2" s="146"/>
      <c r="X2" s="120" t="s">
        <v>124</v>
      </c>
      <c r="Y2" s="142" t="s">
        <v>125</v>
      </c>
      <c r="Z2" s="123" t="s">
        <v>126</v>
      </c>
    </row>
    <row r="3" spans="1:26" ht="12.75" customHeight="1" x14ac:dyDescent="0.2">
      <c r="A3" s="121"/>
      <c r="B3" s="150"/>
      <c r="C3" s="143"/>
      <c r="D3" s="143"/>
      <c r="E3" s="143" t="s">
        <v>21</v>
      </c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24" t="s">
        <v>128</v>
      </c>
      <c r="X3" s="121"/>
      <c r="Y3" s="143"/>
      <c r="Z3" s="124"/>
    </row>
    <row r="4" spans="1:26" ht="100.5" customHeight="1" thickBot="1" x14ac:dyDescent="0.25">
      <c r="A4" s="121"/>
      <c r="B4" s="150"/>
      <c r="C4" s="143"/>
      <c r="D4" s="143"/>
      <c r="E4" s="21" t="s">
        <v>60</v>
      </c>
      <c r="F4" s="21" t="s">
        <v>5</v>
      </c>
      <c r="G4" s="21" t="s">
        <v>6</v>
      </c>
      <c r="H4" s="21" t="s">
        <v>7</v>
      </c>
      <c r="I4" s="21" t="s">
        <v>8</v>
      </c>
      <c r="J4" s="21" t="s">
        <v>9</v>
      </c>
      <c r="K4" s="21" t="s">
        <v>10</v>
      </c>
      <c r="L4" s="21" t="s">
        <v>11</v>
      </c>
      <c r="M4" s="21" t="s">
        <v>65</v>
      </c>
      <c r="N4" s="21" t="s">
        <v>12</v>
      </c>
      <c r="O4" s="21" t="s">
        <v>13</v>
      </c>
      <c r="P4" s="21" t="s">
        <v>14</v>
      </c>
      <c r="Q4" s="21" t="s">
        <v>15</v>
      </c>
      <c r="R4" s="21" t="s">
        <v>16</v>
      </c>
      <c r="S4" s="21" t="s">
        <v>17</v>
      </c>
      <c r="T4" s="21" t="s">
        <v>18</v>
      </c>
      <c r="U4" s="21" t="s">
        <v>19</v>
      </c>
      <c r="V4" s="86" t="s">
        <v>123</v>
      </c>
      <c r="W4" s="124"/>
      <c r="X4" s="122"/>
      <c r="Y4" s="144"/>
      <c r="Z4" s="125"/>
    </row>
    <row r="5" spans="1:26" ht="23.25" customHeight="1" x14ac:dyDescent="0.2">
      <c r="A5" s="128">
        <v>1</v>
      </c>
      <c r="B5" s="147" t="s">
        <v>3</v>
      </c>
      <c r="C5" s="3" t="s">
        <v>29</v>
      </c>
      <c r="D5" s="26">
        <v>5900</v>
      </c>
      <c r="E5" s="4"/>
      <c r="F5" s="4"/>
      <c r="G5" s="4"/>
      <c r="H5" s="4"/>
      <c r="I5" s="4"/>
      <c r="J5" s="4">
        <v>900</v>
      </c>
      <c r="K5" s="4"/>
      <c r="L5" s="4"/>
      <c r="M5" s="4"/>
      <c r="N5" s="4"/>
      <c r="O5" s="4"/>
      <c r="P5" s="4"/>
      <c r="Q5" s="4">
        <v>1000</v>
      </c>
      <c r="R5" s="4"/>
      <c r="S5" s="4"/>
      <c r="T5" s="4">
        <v>4000</v>
      </c>
      <c r="U5" s="4"/>
      <c r="V5" s="4"/>
      <c r="W5" s="31">
        <f>SUM(E5:V5)</f>
        <v>5900</v>
      </c>
      <c r="X5" s="140"/>
      <c r="Y5" s="140"/>
      <c r="Z5" s="140"/>
    </row>
    <row r="6" spans="1:26" ht="23.25" customHeight="1" x14ac:dyDescent="0.2">
      <c r="A6" s="128"/>
      <c r="B6" s="147"/>
      <c r="C6" s="3" t="s">
        <v>61</v>
      </c>
      <c r="D6" s="4">
        <v>10990</v>
      </c>
      <c r="E6" s="4">
        <v>490</v>
      </c>
      <c r="F6" s="4"/>
      <c r="G6" s="4">
        <v>8800</v>
      </c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>
        <v>1700</v>
      </c>
      <c r="U6" s="4"/>
      <c r="V6" s="4"/>
      <c r="W6" s="31">
        <f>SUM(E6:V6)</f>
        <v>10990</v>
      </c>
      <c r="X6" s="140"/>
      <c r="Y6" s="141"/>
      <c r="Z6" s="141"/>
    </row>
    <row r="7" spans="1:26" ht="12.75" thickBot="1" x14ac:dyDescent="0.25">
      <c r="A7" s="128"/>
      <c r="B7" s="147"/>
      <c r="C7" s="5" t="s">
        <v>30</v>
      </c>
      <c r="D7" s="25">
        <v>300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>
        <v>300</v>
      </c>
      <c r="U7" s="6"/>
      <c r="V7" s="6"/>
      <c r="W7" s="32">
        <f>SUM(E7:V7)</f>
        <v>300</v>
      </c>
      <c r="X7" s="140"/>
      <c r="Y7" s="141"/>
      <c r="Z7" s="141"/>
    </row>
    <row r="8" spans="1:26" ht="12.75" thickBot="1" x14ac:dyDescent="0.25">
      <c r="A8" s="128"/>
      <c r="B8" s="148"/>
      <c r="C8" s="7" t="s">
        <v>4</v>
      </c>
      <c r="D8" s="14">
        <f>SUM(D5:D7)</f>
        <v>17190</v>
      </c>
      <c r="E8" s="8"/>
      <c r="F8" s="8"/>
      <c r="G8" s="8"/>
      <c r="H8" s="8"/>
      <c r="I8" s="8"/>
      <c r="J8" s="8">
        <f t="shared" ref="J8:W8" si="0">SUM(J5:J7)</f>
        <v>900</v>
      </c>
      <c r="K8" s="8"/>
      <c r="L8" s="8"/>
      <c r="M8" s="8"/>
      <c r="N8" s="8"/>
      <c r="O8" s="8"/>
      <c r="P8" s="8"/>
      <c r="Q8" s="8">
        <f t="shared" si="0"/>
        <v>1000</v>
      </c>
      <c r="R8" s="8"/>
      <c r="S8" s="8"/>
      <c r="T8" s="8">
        <f t="shared" si="0"/>
        <v>6000</v>
      </c>
      <c r="U8" s="8"/>
      <c r="V8" s="8"/>
      <c r="W8" s="16">
        <f t="shared" si="0"/>
        <v>17190</v>
      </c>
      <c r="X8" s="97"/>
      <c r="Y8" s="94">
        <v>17190</v>
      </c>
      <c r="Z8" s="12">
        <f>D8+X8-Y8</f>
        <v>0</v>
      </c>
    </row>
    <row r="9" spans="1:26" ht="21.75" customHeight="1" x14ac:dyDescent="0.2">
      <c r="A9" s="128">
        <v>2</v>
      </c>
      <c r="B9" s="147" t="s">
        <v>67</v>
      </c>
      <c r="C9" s="20" t="s">
        <v>29</v>
      </c>
      <c r="D9" s="2">
        <v>32.5</v>
      </c>
      <c r="E9" s="2"/>
      <c r="F9" s="2"/>
      <c r="G9" s="2"/>
      <c r="H9" s="2"/>
      <c r="I9" s="2"/>
      <c r="J9" s="2">
        <v>32.5</v>
      </c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33">
        <f>SUM(E9:V9)</f>
        <v>32.5</v>
      </c>
      <c r="X9" s="140"/>
      <c r="Y9" s="141"/>
      <c r="Z9" s="141"/>
    </row>
    <row r="10" spans="1:26" ht="21.75" customHeight="1" x14ac:dyDescent="0.2">
      <c r="A10" s="128"/>
      <c r="B10" s="147"/>
      <c r="C10" s="3" t="s">
        <v>61</v>
      </c>
      <c r="D10" s="4">
        <v>0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31">
        <f>SUM(E10:V10)</f>
        <v>0</v>
      </c>
      <c r="X10" s="140"/>
      <c r="Y10" s="141"/>
      <c r="Z10" s="141"/>
    </row>
    <row r="11" spans="1:26" ht="12.75" thickBot="1" x14ac:dyDescent="0.25">
      <c r="A11" s="128"/>
      <c r="B11" s="147"/>
      <c r="C11" s="5" t="s">
        <v>30</v>
      </c>
      <c r="D11" s="25">
        <v>1217.6399999999999</v>
      </c>
      <c r="E11" s="6"/>
      <c r="F11" s="6"/>
      <c r="G11" s="6"/>
      <c r="H11" s="6">
        <v>100</v>
      </c>
      <c r="I11" s="6"/>
      <c r="J11" s="6"/>
      <c r="K11" s="6"/>
      <c r="L11" s="6"/>
      <c r="M11" s="6"/>
      <c r="N11" s="6">
        <v>117.64</v>
      </c>
      <c r="O11" s="6"/>
      <c r="P11" s="6"/>
      <c r="Q11" s="6"/>
      <c r="R11" s="6"/>
      <c r="S11" s="6"/>
      <c r="T11" s="6">
        <v>1000</v>
      </c>
      <c r="U11" s="6"/>
      <c r="V11" s="6"/>
      <c r="W11" s="32">
        <f>SUM(E11:V11)</f>
        <v>1217.6399999999999</v>
      </c>
      <c r="X11" s="140"/>
      <c r="Y11" s="141"/>
      <c r="Z11" s="141"/>
    </row>
    <row r="12" spans="1:26" ht="12.75" customHeight="1" thickBot="1" x14ac:dyDescent="0.25">
      <c r="A12" s="128"/>
      <c r="B12" s="148"/>
      <c r="C12" s="7" t="s">
        <v>4</v>
      </c>
      <c r="D12" s="14">
        <f>SUM(D9:D11)</f>
        <v>1250.1399999999999</v>
      </c>
      <c r="E12" s="8"/>
      <c r="F12" s="8"/>
      <c r="G12" s="8"/>
      <c r="H12" s="8"/>
      <c r="I12" s="8"/>
      <c r="J12" s="8">
        <f t="shared" ref="J12:W12" si="1">SUM(J9:J11)</f>
        <v>32.5</v>
      </c>
      <c r="K12" s="8"/>
      <c r="L12" s="8"/>
      <c r="M12" s="8"/>
      <c r="N12" s="8"/>
      <c r="O12" s="8"/>
      <c r="P12" s="8"/>
      <c r="Q12" s="8">
        <f t="shared" si="1"/>
        <v>0</v>
      </c>
      <c r="R12" s="8"/>
      <c r="S12" s="8"/>
      <c r="T12" s="8"/>
      <c r="U12" s="8"/>
      <c r="V12" s="8"/>
      <c r="W12" s="16">
        <f t="shared" si="1"/>
        <v>1250.1399999999999</v>
      </c>
      <c r="X12" s="97"/>
      <c r="Y12" s="58">
        <v>1250.1399999999999</v>
      </c>
      <c r="Z12" s="12">
        <f>D12+X12-Y12</f>
        <v>0</v>
      </c>
    </row>
    <row r="13" spans="1:26" ht="21.75" customHeight="1" x14ac:dyDescent="0.2">
      <c r="A13" s="128">
        <v>3</v>
      </c>
      <c r="B13" s="147" t="s">
        <v>66</v>
      </c>
      <c r="C13" s="20" t="s">
        <v>29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33">
        <f>SUM(E13:V13)</f>
        <v>0</v>
      </c>
      <c r="X13" s="140"/>
      <c r="Y13" s="141"/>
      <c r="Z13" s="141"/>
    </row>
    <row r="14" spans="1:26" ht="21.75" customHeight="1" x14ac:dyDescent="0.2">
      <c r="A14" s="128"/>
      <c r="B14" s="147"/>
      <c r="C14" s="3" t="s">
        <v>61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31">
        <f>SUM(E14:V14)</f>
        <v>0</v>
      </c>
      <c r="X14" s="140"/>
      <c r="Y14" s="141"/>
      <c r="Z14" s="141"/>
    </row>
    <row r="15" spans="1:26" ht="12.75" thickBot="1" x14ac:dyDescent="0.25">
      <c r="A15" s="128"/>
      <c r="B15" s="147"/>
      <c r="C15" s="5" t="s">
        <v>30</v>
      </c>
      <c r="D15" s="25">
        <v>3570.5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>
        <v>3570.5</v>
      </c>
      <c r="U15" s="6"/>
      <c r="V15" s="6"/>
      <c r="W15" s="32">
        <f>SUM(E15:V15)</f>
        <v>3570.5</v>
      </c>
      <c r="X15" s="140"/>
      <c r="Y15" s="141"/>
      <c r="Z15" s="141"/>
    </row>
    <row r="16" spans="1:26" ht="12.75" customHeight="1" thickBot="1" x14ac:dyDescent="0.25">
      <c r="A16" s="128"/>
      <c r="B16" s="148"/>
      <c r="C16" s="7" t="s">
        <v>4</v>
      </c>
      <c r="D16" s="14">
        <f>SUM(D13:D15)</f>
        <v>3570.5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>
        <f t="shared" ref="T16" si="2">SUM(T13:T15)</f>
        <v>3570.5</v>
      </c>
      <c r="U16" s="8"/>
      <c r="V16" s="8"/>
      <c r="W16" s="16">
        <f t="shared" ref="W16" si="3">SUM(W13:W15)</f>
        <v>3570.5</v>
      </c>
      <c r="X16" s="97"/>
      <c r="Y16" s="58">
        <v>3570.5</v>
      </c>
      <c r="Z16" s="12">
        <f>D16+X16-Y16</f>
        <v>0</v>
      </c>
    </row>
    <row r="17" spans="1:26" ht="24" customHeight="1" x14ac:dyDescent="0.2">
      <c r="A17" s="128">
        <v>4</v>
      </c>
      <c r="B17" s="147" t="s">
        <v>23</v>
      </c>
      <c r="C17" s="20" t="s">
        <v>29</v>
      </c>
      <c r="D17" s="27">
        <v>292.73</v>
      </c>
      <c r="E17" s="2"/>
      <c r="F17" s="2"/>
      <c r="G17" s="2"/>
      <c r="H17" s="2"/>
      <c r="I17" s="2"/>
      <c r="J17" s="2">
        <v>187.88</v>
      </c>
      <c r="K17" s="2"/>
      <c r="L17" s="2"/>
      <c r="M17" s="2"/>
      <c r="N17" s="2"/>
      <c r="O17" s="2"/>
      <c r="P17" s="2"/>
      <c r="Q17" s="2"/>
      <c r="R17" s="2"/>
      <c r="S17" s="2"/>
      <c r="T17" s="2">
        <v>104.85</v>
      </c>
      <c r="U17" s="2"/>
      <c r="V17" s="2"/>
      <c r="W17" s="33">
        <f>SUM(E17:V17)</f>
        <v>292.73</v>
      </c>
      <c r="X17" s="140"/>
      <c r="Y17" s="141"/>
      <c r="Z17" s="141"/>
    </row>
    <row r="18" spans="1:26" ht="22.5" customHeight="1" x14ac:dyDescent="0.2">
      <c r="A18" s="128"/>
      <c r="B18" s="147"/>
      <c r="C18" s="3" t="s">
        <v>61</v>
      </c>
      <c r="D18" s="26">
        <v>6892.92</v>
      </c>
      <c r="E18" s="4"/>
      <c r="F18" s="4"/>
      <c r="G18" s="4">
        <v>4951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>
        <v>1941.92</v>
      </c>
      <c r="U18" s="4"/>
      <c r="V18" s="4"/>
      <c r="W18" s="31">
        <f>SUM(E18:V18)</f>
        <v>6892.92</v>
      </c>
      <c r="X18" s="140"/>
      <c r="Y18" s="141"/>
      <c r="Z18" s="141"/>
    </row>
    <row r="19" spans="1:26" ht="13.5" customHeight="1" thickBot="1" x14ac:dyDescent="0.25">
      <c r="A19" s="128"/>
      <c r="B19" s="147"/>
      <c r="C19" s="5" t="s">
        <v>30</v>
      </c>
      <c r="D19" s="25">
        <v>563.57000000000005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>
        <v>563.57000000000005</v>
      </c>
      <c r="U19" s="6"/>
      <c r="V19" s="6"/>
      <c r="W19" s="32">
        <f>SUM(E19:V19)</f>
        <v>563.57000000000005</v>
      </c>
      <c r="X19" s="140"/>
      <c r="Y19" s="141"/>
      <c r="Z19" s="141"/>
    </row>
    <row r="20" spans="1:26" ht="12.75" customHeight="1" thickBot="1" x14ac:dyDescent="0.25">
      <c r="A20" s="128"/>
      <c r="B20" s="148"/>
      <c r="C20" s="7" t="s">
        <v>4</v>
      </c>
      <c r="D20" s="14">
        <f>SUM(D17:D19)</f>
        <v>7749.2199999999993</v>
      </c>
      <c r="E20" s="8"/>
      <c r="F20" s="8"/>
      <c r="G20" s="8">
        <f t="shared" ref="G20" si="4">SUM(G17:G19)</f>
        <v>4951</v>
      </c>
      <c r="H20" s="8"/>
      <c r="I20" s="8"/>
      <c r="J20" s="8">
        <f t="shared" ref="J20" si="5">SUM(J17:J19)</f>
        <v>187.88</v>
      </c>
      <c r="K20" s="8"/>
      <c r="L20" s="8"/>
      <c r="M20" s="8"/>
      <c r="N20" s="8"/>
      <c r="O20" s="8"/>
      <c r="P20" s="8"/>
      <c r="Q20" s="8"/>
      <c r="R20" s="8"/>
      <c r="S20" s="8"/>
      <c r="T20" s="8">
        <f t="shared" ref="T20" si="6">SUM(T17:T19)</f>
        <v>2610.34</v>
      </c>
      <c r="U20" s="8"/>
      <c r="V20" s="8"/>
      <c r="W20" s="16">
        <f t="shared" ref="W20" si="7">SUM(W17:W19)</f>
        <v>7749.2199999999993</v>
      </c>
      <c r="X20" s="97"/>
      <c r="Y20" s="58">
        <v>7749.2199999999993</v>
      </c>
      <c r="Z20" s="12">
        <f>D20+X20-Y20</f>
        <v>0</v>
      </c>
    </row>
    <row r="21" spans="1:26" ht="20.25" customHeight="1" x14ac:dyDescent="0.2">
      <c r="A21" s="128">
        <v>5</v>
      </c>
      <c r="B21" s="147" t="s">
        <v>24</v>
      </c>
      <c r="C21" s="20" t="s">
        <v>29</v>
      </c>
      <c r="D21" s="27">
        <v>670.32</v>
      </c>
      <c r="E21" s="2"/>
      <c r="F21" s="2"/>
      <c r="G21" s="2">
        <v>470.82</v>
      </c>
      <c r="H21" s="2"/>
      <c r="I21" s="2"/>
      <c r="J21" s="2">
        <v>58.15</v>
      </c>
      <c r="K21" s="2"/>
      <c r="L21" s="2"/>
      <c r="M21" s="2"/>
      <c r="N21" s="2"/>
      <c r="O21" s="2"/>
      <c r="P21" s="2"/>
      <c r="Q21" s="2"/>
      <c r="R21" s="2"/>
      <c r="S21" s="2"/>
      <c r="T21" s="2">
        <v>141.35</v>
      </c>
      <c r="U21" s="2"/>
      <c r="V21" s="2"/>
      <c r="W21" s="33">
        <f>SUM(E21:V21)</f>
        <v>670.32</v>
      </c>
      <c r="X21" s="140"/>
      <c r="Y21" s="141"/>
      <c r="Z21" s="141"/>
    </row>
    <row r="22" spans="1:26" ht="23.25" customHeight="1" x14ac:dyDescent="0.2">
      <c r="A22" s="128"/>
      <c r="B22" s="147"/>
      <c r="C22" s="3" t="s">
        <v>61</v>
      </c>
      <c r="D22" s="26">
        <v>8405.25</v>
      </c>
      <c r="E22" s="4">
        <v>649.41999999999996</v>
      </c>
      <c r="F22" s="4"/>
      <c r="G22" s="4">
        <v>5075.17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>
        <v>90.5</v>
      </c>
      <c r="S22" s="4"/>
      <c r="T22" s="4">
        <v>2590.16</v>
      </c>
      <c r="U22" s="4"/>
      <c r="V22" s="4"/>
      <c r="W22" s="31">
        <f>SUM(E22:V22)</f>
        <v>8405.25</v>
      </c>
      <c r="X22" s="140"/>
      <c r="Y22" s="141"/>
      <c r="Z22" s="141"/>
    </row>
    <row r="23" spans="1:26" ht="12.75" thickBot="1" x14ac:dyDescent="0.25">
      <c r="A23" s="128"/>
      <c r="B23" s="147"/>
      <c r="C23" s="5" t="s">
        <v>30</v>
      </c>
      <c r="D23" s="25">
        <v>1331.2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>
        <v>1331.2</v>
      </c>
      <c r="U23" s="6"/>
      <c r="V23" s="6"/>
      <c r="W23" s="32">
        <f>SUM(E23:V23)</f>
        <v>1331.2</v>
      </c>
      <c r="X23" s="140"/>
      <c r="Y23" s="141"/>
      <c r="Z23" s="141"/>
    </row>
    <row r="24" spans="1:26" ht="12.75" customHeight="1" thickBot="1" x14ac:dyDescent="0.25">
      <c r="A24" s="128"/>
      <c r="B24" s="148"/>
      <c r="C24" s="7" t="s">
        <v>4</v>
      </c>
      <c r="D24" s="14">
        <f>SUM(D21:D23)</f>
        <v>10406.77</v>
      </c>
      <c r="E24" s="8"/>
      <c r="F24" s="8"/>
      <c r="G24" s="8"/>
      <c r="H24" s="8"/>
      <c r="I24" s="8"/>
      <c r="J24" s="8">
        <f t="shared" ref="J24:W24" si="8">SUM(J21:J23)</f>
        <v>58.15</v>
      </c>
      <c r="K24" s="8"/>
      <c r="L24" s="8"/>
      <c r="M24" s="8"/>
      <c r="N24" s="8"/>
      <c r="O24" s="8"/>
      <c r="P24" s="8"/>
      <c r="Q24" s="8"/>
      <c r="R24" s="8"/>
      <c r="S24" s="8"/>
      <c r="T24" s="8">
        <f t="shared" si="8"/>
        <v>4062.71</v>
      </c>
      <c r="U24" s="8"/>
      <c r="V24" s="8"/>
      <c r="W24" s="16">
        <f t="shared" si="8"/>
        <v>10406.77</v>
      </c>
      <c r="X24" s="97"/>
      <c r="Y24" s="58">
        <v>10406.77</v>
      </c>
      <c r="Z24" s="12">
        <f>D24+X24-Y24</f>
        <v>0</v>
      </c>
    </row>
    <row r="25" spans="1:26" ht="21.75" customHeight="1" x14ac:dyDescent="0.2">
      <c r="A25" s="128">
        <v>6</v>
      </c>
      <c r="B25" s="129" t="s">
        <v>25</v>
      </c>
      <c r="C25" s="20" t="s">
        <v>29</v>
      </c>
      <c r="D25" s="27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33">
        <f>SUM(E25:V25)</f>
        <v>0</v>
      </c>
      <c r="X25" s="140"/>
      <c r="Y25" s="141"/>
      <c r="Z25" s="141"/>
    </row>
    <row r="26" spans="1:26" ht="22.5" customHeight="1" x14ac:dyDescent="0.2">
      <c r="A26" s="128"/>
      <c r="B26" s="129"/>
      <c r="C26" s="3" t="s">
        <v>61</v>
      </c>
      <c r="D26" s="26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31">
        <f>SUM(E26:V26)</f>
        <v>0</v>
      </c>
      <c r="X26" s="140"/>
      <c r="Y26" s="141"/>
      <c r="Z26" s="141"/>
    </row>
    <row r="27" spans="1:26" ht="13.5" customHeight="1" thickBot="1" x14ac:dyDescent="0.25">
      <c r="A27" s="128"/>
      <c r="B27" s="129"/>
      <c r="C27" s="5" t="s">
        <v>30</v>
      </c>
      <c r="D27" s="25">
        <v>4885.95</v>
      </c>
      <c r="E27" s="6"/>
      <c r="F27" s="6"/>
      <c r="G27" s="6"/>
      <c r="H27" s="6"/>
      <c r="I27" s="6"/>
      <c r="J27" s="11"/>
      <c r="K27" s="6"/>
      <c r="L27" s="6"/>
      <c r="M27" s="6"/>
      <c r="N27" s="6">
        <v>1785.95</v>
      </c>
      <c r="O27" s="6"/>
      <c r="P27" s="6"/>
      <c r="Q27" s="6">
        <v>2000</v>
      </c>
      <c r="R27" s="6"/>
      <c r="S27" s="6"/>
      <c r="T27" s="6">
        <v>1100</v>
      </c>
      <c r="U27" s="6"/>
      <c r="V27" s="6"/>
      <c r="W27" s="32">
        <f>SUM(E27:V27)</f>
        <v>4885.95</v>
      </c>
      <c r="X27" s="140"/>
      <c r="Y27" s="141"/>
      <c r="Z27" s="141"/>
    </row>
    <row r="28" spans="1:26" ht="12.75" customHeight="1" thickBot="1" x14ac:dyDescent="0.25">
      <c r="A28" s="128"/>
      <c r="B28" s="130"/>
      <c r="C28" s="7" t="s">
        <v>4</v>
      </c>
      <c r="D28" s="14">
        <f>SUM(D25:D27)</f>
        <v>4885.95</v>
      </c>
      <c r="E28" s="8"/>
      <c r="F28" s="8"/>
      <c r="G28" s="8"/>
      <c r="H28" s="8"/>
      <c r="I28" s="8"/>
      <c r="J28" s="10">
        <f t="shared" ref="J28:W28" si="9">SUM(J25:J27)</f>
        <v>0</v>
      </c>
      <c r="K28" s="8"/>
      <c r="L28" s="8"/>
      <c r="M28" s="8"/>
      <c r="N28" s="8"/>
      <c r="O28" s="8"/>
      <c r="P28" s="8"/>
      <c r="Q28" s="8">
        <f t="shared" si="9"/>
        <v>2000</v>
      </c>
      <c r="R28" s="8"/>
      <c r="S28" s="8"/>
      <c r="T28" s="8">
        <f t="shared" si="9"/>
        <v>1100</v>
      </c>
      <c r="U28" s="8"/>
      <c r="V28" s="8"/>
      <c r="W28" s="16">
        <f t="shared" si="9"/>
        <v>4885.95</v>
      </c>
      <c r="X28" s="97"/>
      <c r="Y28" s="58">
        <v>4885.95</v>
      </c>
      <c r="Z28" s="3">
        <f>D28+X28-Y28</f>
        <v>0</v>
      </c>
    </row>
    <row r="29" spans="1:26" ht="24" x14ac:dyDescent="0.2">
      <c r="A29" s="128">
        <v>7</v>
      </c>
      <c r="B29" s="129" t="s">
        <v>26</v>
      </c>
      <c r="C29" s="20" t="s">
        <v>29</v>
      </c>
      <c r="D29" s="27">
        <v>3100</v>
      </c>
      <c r="E29" s="2"/>
      <c r="F29" s="2"/>
      <c r="G29" s="2"/>
      <c r="H29" s="2"/>
      <c r="I29" s="2"/>
      <c r="J29" s="2"/>
      <c r="K29" s="2"/>
      <c r="L29" s="2"/>
      <c r="M29" s="2"/>
      <c r="N29" s="2">
        <v>1100</v>
      </c>
      <c r="O29" s="2"/>
      <c r="P29" s="2"/>
      <c r="Q29" s="2">
        <v>300</v>
      </c>
      <c r="R29" s="2"/>
      <c r="S29" s="2"/>
      <c r="T29" s="2">
        <v>1700</v>
      </c>
      <c r="U29" s="22"/>
      <c r="V29" s="2"/>
      <c r="W29" s="33">
        <f>SUM(E29:V29)</f>
        <v>3100</v>
      </c>
      <c r="X29" s="140"/>
      <c r="Y29" s="141"/>
      <c r="Z29" s="141"/>
    </row>
    <row r="30" spans="1:26" ht="24" customHeight="1" x14ac:dyDescent="0.2">
      <c r="A30" s="128"/>
      <c r="B30" s="129"/>
      <c r="C30" s="3" t="s">
        <v>61</v>
      </c>
      <c r="D30" s="26">
        <v>0</v>
      </c>
      <c r="E30" s="4"/>
      <c r="F30" s="4"/>
      <c r="G30" s="2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31">
        <f>SUM(E30:V30)</f>
        <v>0</v>
      </c>
      <c r="X30" s="140"/>
      <c r="Y30" s="141"/>
      <c r="Z30" s="141"/>
    </row>
    <row r="31" spans="1:26" ht="12.75" thickBot="1" x14ac:dyDescent="0.25">
      <c r="A31" s="128"/>
      <c r="B31" s="129"/>
      <c r="C31" s="5" t="s">
        <v>30</v>
      </c>
      <c r="D31" s="25">
        <v>980.62</v>
      </c>
      <c r="E31" s="6"/>
      <c r="F31" s="6"/>
      <c r="G31" s="6"/>
      <c r="H31" s="6"/>
      <c r="I31" s="6"/>
      <c r="J31" s="6"/>
      <c r="K31" s="6"/>
      <c r="L31" s="6"/>
      <c r="M31" s="6"/>
      <c r="N31" s="6">
        <v>300</v>
      </c>
      <c r="O31" s="6"/>
      <c r="P31" s="6"/>
      <c r="Q31" s="6">
        <v>200</v>
      </c>
      <c r="R31" s="6"/>
      <c r="S31" s="6"/>
      <c r="T31" s="6">
        <v>480.62</v>
      </c>
      <c r="U31" s="6"/>
      <c r="V31" s="6"/>
      <c r="W31" s="32">
        <f>SUM(E31:V31)</f>
        <v>980.62</v>
      </c>
      <c r="X31" s="140"/>
      <c r="Y31" s="141"/>
      <c r="Z31" s="141"/>
    </row>
    <row r="32" spans="1:26" ht="12.75" customHeight="1" thickBot="1" x14ac:dyDescent="0.25">
      <c r="A32" s="128"/>
      <c r="B32" s="130"/>
      <c r="C32" s="7" t="s">
        <v>4</v>
      </c>
      <c r="D32" s="14">
        <f>SUM(D29:D31)</f>
        <v>4080.62</v>
      </c>
      <c r="E32" s="10">
        <f t="shared" ref="E32:W32" si="10">SUM(E29:E31)</f>
        <v>0</v>
      </c>
      <c r="F32" s="10">
        <f t="shared" si="10"/>
        <v>0</v>
      </c>
      <c r="G32" s="8"/>
      <c r="H32" s="8"/>
      <c r="I32" s="8"/>
      <c r="J32" s="8">
        <f t="shared" si="10"/>
        <v>0</v>
      </c>
      <c r="K32" s="8"/>
      <c r="L32" s="8"/>
      <c r="M32" s="8"/>
      <c r="N32" s="8">
        <f t="shared" si="10"/>
        <v>1400</v>
      </c>
      <c r="O32" s="8"/>
      <c r="P32" s="8"/>
      <c r="Q32" s="8">
        <f t="shared" si="10"/>
        <v>500</v>
      </c>
      <c r="R32" s="8"/>
      <c r="S32" s="8"/>
      <c r="T32" s="8">
        <f t="shared" si="10"/>
        <v>2180.62</v>
      </c>
      <c r="U32" s="10">
        <f t="shared" si="10"/>
        <v>0</v>
      </c>
      <c r="V32" s="8"/>
      <c r="W32" s="16">
        <f t="shared" si="10"/>
        <v>4080.62</v>
      </c>
      <c r="X32" s="97"/>
      <c r="Y32" s="58">
        <v>4080.62</v>
      </c>
      <c r="Z32" s="3">
        <f>D32+X32-Y32</f>
        <v>0</v>
      </c>
    </row>
    <row r="33" spans="1:26" ht="21" customHeight="1" x14ac:dyDescent="0.2">
      <c r="A33" s="128">
        <v>8</v>
      </c>
      <c r="B33" s="129" t="s">
        <v>27</v>
      </c>
      <c r="C33" s="20" t="s">
        <v>29</v>
      </c>
      <c r="D33" s="27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33">
        <f>SUM(E33:V33)</f>
        <v>0</v>
      </c>
      <c r="X33" s="140"/>
      <c r="Y33" s="141"/>
      <c r="Z33" s="141"/>
    </row>
    <row r="34" spans="1:26" ht="21.75" customHeight="1" x14ac:dyDescent="0.2">
      <c r="A34" s="128"/>
      <c r="B34" s="129"/>
      <c r="C34" s="3" t="s">
        <v>61</v>
      </c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31">
        <f>SUM(E34:V34)</f>
        <v>0</v>
      </c>
      <c r="X34" s="140"/>
      <c r="Y34" s="141"/>
      <c r="Z34" s="141"/>
    </row>
    <row r="35" spans="1:26" ht="15" customHeight="1" thickBot="1" x14ac:dyDescent="0.25">
      <c r="A35" s="128"/>
      <c r="B35" s="129"/>
      <c r="C35" s="5" t="s">
        <v>30</v>
      </c>
      <c r="D35" s="25">
        <v>4700</v>
      </c>
      <c r="E35" s="6"/>
      <c r="F35" s="6"/>
      <c r="G35" s="6"/>
      <c r="H35" s="6"/>
      <c r="I35" s="6"/>
      <c r="J35" s="6"/>
      <c r="K35" s="6"/>
      <c r="L35" s="6"/>
      <c r="M35" s="6"/>
      <c r="N35" s="6">
        <v>1700</v>
      </c>
      <c r="O35" s="6"/>
      <c r="P35" s="6"/>
      <c r="Q35" s="6"/>
      <c r="R35" s="6"/>
      <c r="S35" s="6"/>
      <c r="T35" s="6">
        <v>3000</v>
      </c>
      <c r="U35" s="6"/>
      <c r="V35" s="15"/>
      <c r="W35" s="32">
        <f>SUM(E35:V35)</f>
        <v>4700</v>
      </c>
      <c r="X35" s="140"/>
      <c r="Y35" s="141"/>
      <c r="Z35" s="141"/>
    </row>
    <row r="36" spans="1:26" ht="12.75" customHeight="1" thickBot="1" x14ac:dyDescent="0.25">
      <c r="A36" s="128"/>
      <c r="B36" s="130"/>
      <c r="C36" s="7" t="s">
        <v>4</v>
      </c>
      <c r="D36" s="14">
        <f>SUM(D33:D35)</f>
        <v>4700</v>
      </c>
      <c r="E36" s="8"/>
      <c r="F36" s="8"/>
      <c r="G36" s="8"/>
      <c r="H36" s="8"/>
      <c r="I36" s="8"/>
      <c r="J36" s="8"/>
      <c r="K36" s="8"/>
      <c r="L36" s="8"/>
      <c r="M36" s="8"/>
      <c r="N36" s="8">
        <f t="shared" ref="N36:W36" si="11">SUM(N33:N35)</f>
        <v>1700</v>
      </c>
      <c r="O36" s="8"/>
      <c r="P36" s="8"/>
      <c r="Q36" s="8"/>
      <c r="R36" s="8"/>
      <c r="S36" s="8">
        <f t="shared" si="11"/>
        <v>0</v>
      </c>
      <c r="T36" s="8">
        <f t="shared" si="11"/>
        <v>3000</v>
      </c>
      <c r="U36" s="8"/>
      <c r="V36" s="10">
        <f t="shared" si="11"/>
        <v>0</v>
      </c>
      <c r="W36" s="16">
        <f t="shared" si="11"/>
        <v>4700</v>
      </c>
      <c r="X36" s="97"/>
      <c r="Y36" s="94">
        <v>4700</v>
      </c>
      <c r="Z36" s="3">
        <f>D36+X36-Y36</f>
        <v>0</v>
      </c>
    </row>
    <row r="37" spans="1:26" ht="21" customHeight="1" x14ac:dyDescent="0.2">
      <c r="A37" s="128">
        <v>9</v>
      </c>
      <c r="B37" s="129" t="s">
        <v>28</v>
      </c>
      <c r="C37" s="20" t="s">
        <v>29</v>
      </c>
      <c r="D37" s="27">
        <v>858.68</v>
      </c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>
        <v>858.68</v>
      </c>
      <c r="U37" s="2"/>
      <c r="V37" s="2"/>
      <c r="W37" s="33">
        <f>SUM(E37:V37)</f>
        <v>858.68</v>
      </c>
      <c r="X37" s="13"/>
      <c r="Y37" s="13"/>
    </row>
    <row r="38" spans="1:26" ht="24" customHeight="1" x14ac:dyDescent="0.2">
      <c r="A38" s="128"/>
      <c r="B38" s="129"/>
      <c r="C38" s="3" t="s">
        <v>61</v>
      </c>
      <c r="D38" s="26">
        <v>8015.24</v>
      </c>
      <c r="E38" s="4"/>
      <c r="F38" s="4"/>
      <c r="G38" s="4">
        <v>2660.59</v>
      </c>
      <c r="H38" s="4"/>
      <c r="I38" s="4"/>
      <c r="J38" s="4"/>
      <c r="K38" s="4"/>
      <c r="L38" s="4"/>
      <c r="M38" s="4"/>
      <c r="N38" s="4"/>
      <c r="O38" s="4"/>
      <c r="P38" s="4"/>
      <c r="Q38" s="4">
        <v>5074.9399999999996</v>
      </c>
      <c r="R38" s="4"/>
      <c r="S38" s="4"/>
      <c r="T38" s="4">
        <v>279.70999999999998</v>
      </c>
      <c r="U38" s="4"/>
      <c r="V38" s="4"/>
      <c r="W38" s="31">
        <f>SUM(E38:V38)</f>
        <v>8015.24</v>
      </c>
      <c r="X38" s="13"/>
      <c r="Y38" s="13"/>
    </row>
    <row r="39" spans="1:26" ht="12.75" customHeight="1" thickBot="1" x14ac:dyDescent="0.25">
      <c r="A39" s="128"/>
      <c r="B39" s="129"/>
      <c r="C39" s="5" t="s">
        <v>30</v>
      </c>
      <c r="D39" s="25">
        <v>204.75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>
        <v>204.75</v>
      </c>
      <c r="U39" s="6"/>
      <c r="V39" s="6"/>
      <c r="W39" s="32">
        <f>SUM(E39:V39)</f>
        <v>204.75</v>
      </c>
      <c r="X39" s="13"/>
      <c r="Y39" s="13"/>
    </row>
    <row r="40" spans="1:26" ht="12.75" customHeight="1" thickBot="1" x14ac:dyDescent="0.25">
      <c r="A40" s="128"/>
      <c r="B40" s="130"/>
      <c r="C40" s="7" t="s">
        <v>4</v>
      </c>
      <c r="D40" s="14">
        <f>SUM(D37:D39)</f>
        <v>9078.67</v>
      </c>
      <c r="E40" s="8"/>
      <c r="F40" s="8"/>
      <c r="G40" s="8">
        <f t="shared" ref="G40:W40" si="12">SUM(G37:G39)</f>
        <v>2660.59</v>
      </c>
      <c r="H40" s="8"/>
      <c r="I40" s="8"/>
      <c r="J40" s="8"/>
      <c r="K40" s="8"/>
      <c r="L40" s="8"/>
      <c r="M40" s="8"/>
      <c r="N40" s="8"/>
      <c r="O40" s="8"/>
      <c r="P40" s="8"/>
      <c r="Q40" s="8">
        <f t="shared" si="12"/>
        <v>5074.9399999999996</v>
      </c>
      <c r="R40" s="8"/>
      <c r="S40" s="8"/>
      <c r="T40" s="8">
        <f t="shared" si="12"/>
        <v>1343.1399999999999</v>
      </c>
      <c r="U40" s="8"/>
      <c r="V40" s="8"/>
      <c r="W40" s="16">
        <f t="shared" si="12"/>
        <v>9078.67</v>
      </c>
      <c r="X40" s="97"/>
      <c r="Y40" s="58">
        <v>9078.67</v>
      </c>
      <c r="Z40" s="3">
        <f>D40+X40-Y40</f>
        <v>0</v>
      </c>
    </row>
    <row r="41" spans="1:26" ht="22.5" customHeight="1" x14ac:dyDescent="0.2">
      <c r="A41" s="128">
        <v>10</v>
      </c>
      <c r="B41" s="129" t="s">
        <v>31</v>
      </c>
      <c r="C41" s="20" t="s">
        <v>29</v>
      </c>
      <c r="D41" s="27">
        <v>546.6</v>
      </c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>
        <v>546.6</v>
      </c>
      <c r="U41" s="2"/>
      <c r="V41" s="2"/>
      <c r="W41" s="33">
        <f>SUM(E41:V41)</f>
        <v>546.6</v>
      </c>
      <c r="X41" s="13"/>
      <c r="Y41" s="13"/>
    </row>
    <row r="42" spans="1:26" ht="23.25" customHeight="1" x14ac:dyDescent="0.2">
      <c r="A42" s="128"/>
      <c r="B42" s="129"/>
      <c r="C42" s="3" t="s">
        <v>61</v>
      </c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31">
        <f>SUM(E42:V42)</f>
        <v>0</v>
      </c>
      <c r="X42" s="13"/>
      <c r="Y42" s="13"/>
    </row>
    <row r="43" spans="1:26" ht="12" customHeight="1" thickBot="1" x14ac:dyDescent="0.25">
      <c r="A43" s="128"/>
      <c r="B43" s="129"/>
      <c r="C43" s="5" t="s">
        <v>30</v>
      </c>
      <c r="D43" s="25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32">
        <f>SUM(E43:V43)</f>
        <v>0</v>
      </c>
      <c r="X43" s="13"/>
      <c r="Y43" s="13"/>
    </row>
    <row r="44" spans="1:26" ht="12.75" customHeight="1" thickBot="1" x14ac:dyDescent="0.25">
      <c r="A44" s="128"/>
      <c r="B44" s="130"/>
      <c r="C44" s="7" t="s">
        <v>4</v>
      </c>
      <c r="D44" s="14">
        <f>SUM(D41:D43)</f>
        <v>546.6</v>
      </c>
      <c r="E44" s="8"/>
      <c r="F44" s="8"/>
      <c r="G44" s="8"/>
      <c r="H44" s="8"/>
      <c r="I44" s="8">
        <f t="shared" ref="I44:W44" si="13">SUM(I41:I43)</f>
        <v>0</v>
      </c>
      <c r="J44" s="8"/>
      <c r="K44" s="8"/>
      <c r="L44" s="8"/>
      <c r="M44" s="8"/>
      <c r="N44" s="8"/>
      <c r="O44" s="8"/>
      <c r="P44" s="8"/>
      <c r="Q44" s="8"/>
      <c r="R44" s="8"/>
      <c r="S44" s="8"/>
      <c r="T44" s="8">
        <f t="shared" si="13"/>
        <v>546.6</v>
      </c>
      <c r="U44" s="8"/>
      <c r="V44" s="8"/>
      <c r="W44" s="16">
        <f t="shared" si="13"/>
        <v>546.6</v>
      </c>
      <c r="X44" s="97"/>
      <c r="Y44" s="58">
        <v>546.6</v>
      </c>
      <c r="Z44" s="3">
        <f>D44+X44-Y44</f>
        <v>0</v>
      </c>
    </row>
    <row r="45" spans="1:26" ht="24.75" customHeight="1" x14ac:dyDescent="0.2">
      <c r="A45" s="128">
        <v>11</v>
      </c>
      <c r="B45" s="129" t="s">
        <v>32</v>
      </c>
      <c r="C45" s="20" t="s">
        <v>29</v>
      </c>
      <c r="D45" s="27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33">
        <f>SUM(E45:V45)</f>
        <v>0</v>
      </c>
      <c r="X45" s="13"/>
      <c r="Y45" s="13"/>
    </row>
    <row r="46" spans="1:26" ht="24" customHeight="1" x14ac:dyDescent="0.2">
      <c r="A46" s="128"/>
      <c r="B46" s="129"/>
      <c r="C46" s="3" t="s">
        <v>61</v>
      </c>
      <c r="D46" s="26">
        <v>2653.18</v>
      </c>
      <c r="E46" s="4"/>
      <c r="F46" s="4"/>
      <c r="G46" s="4">
        <v>1726.54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>
        <v>926.64</v>
      </c>
      <c r="U46" s="4"/>
      <c r="V46" s="4"/>
      <c r="W46" s="31">
        <f>SUM(E46:V46)</f>
        <v>2653.18</v>
      </c>
      <c r="X46" s="13"/>
      <c r="Y46" s="13"/>
    </row>
    <row r="47" spans="1:26" ht="15.75" customHeight="1" thickBot="1" x14ac:dyDescent="0.25">
      <c r="A47" s="128"/>
      <c r="B47" s="129"/>
      <c r="C47" s="5" t="s">
        <v>30</v>
      </c>
      <c r="D47" s="25">
        <v>210.56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>
        <v>210.56</v>
      </c>
      <c r="U47" s="6"/>
      <c r="V47" s="6"/>
      <c r="W47" s="32">
        <f>SUM(E47:V47)</f>
        <v>210.56</v>
      </c>
      <c r="X47" s="13"/>
      <c r="Y47" s="13"/>
    </row>
    <row r="48" spans="1:26" ht="12.75" customHeight="1" thickBot="1" x14ac:dyDescent="0.25">
      <c r="A48" s="128"/>
      <c r="B48" s="130"/>
      <c r="C48" s="7" t="s">
        <v>4</v>
      </c>
      <c r="D48" s="14">
        <f>SUM(D45:D47)</f>
        <v>2863.74</v>
      </c>
      <c r="E48" s="8"/>
      <c r="F48" s="8"/>
      <c r="G48" s="8">
        <f t="shared" ref="G48:W48" si="14">SUM(G45:G47)</f>
        <v>1726.54</v>
      </c>
      <c r="H48" s="8"/>
      <c r="I48" s="8"/>
      <c r="J48" s="8">
        <f t="shared" si="14"/>
        <v>0</v>
      </c>
      <c r="K48" s="8"/>
      <c r="L48" s="8"/>
      <c r="M48" s="8"/>
      <c r="N48" s="8"/>
      <c r="O48" s="8"/>
      <c r="P48" s="8"/>
      <c r="Q48" s="8"/>
      <c r="R48" s="8"/>
      <c r="S48" s="8"/>
      <c r="T48" s="8">
        <f t="shared" si="14"/>
        <v>1137.2</v>
      </c>
      <c r="U48" s="8"/>
      <c r="V48" s="8"/>
      <c r="W48" s="16">
        <f t="shared" si="14"/>
        <v>2863.74</v>
      </c>
      <c r="X48" s="97"/>
      <c r="Y48" s="58">
        <v>2863.74</v>
      </c>
      <c r="Z48" s="3">
        <f>D48+X48-Y48</f>
        <v>0</v>
      </c>
    </row>
    <row r="49" spans="1:26" ht="22.5" customHeight="1" x14ac:dyDescent="0.2">
      <c r="A49" s="128">
        <v>12</v>
      </c>
      <c r="B49" s="129" t="s">
        <v>33</v>
      </c>
      <c r="C49" s="20" t="s">
        <v>29</v>
      </c>
      <c r="D49" s="27">
        <v>115</v>
      </c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>
        <v>115</v>
      </c>
      <c r="U49" s="2"/>
      <c r="V49" s="2"/>
      <c r="W49" s="33">
        <f>SUM(E49:V49)</f>
        <v>115</v>
      </c>
      <c r="X49" s="13"/>
      <c r="Y49" s="13"/>
    </row>
    <row r="50" spans="1:26" ht="24" customHeight="1" x14ac:dyDescent="0.2">
      <c r="A50" s="128"/>
      <c r="B50" s="129"/>
      <c r="C50" s="3" t="s">
        <v>61</v>
      </c>
      <c r="D50" s="26">
        <v>12914.63</v>
      </c>
      <c r="E50" s="4">
        <v>490</v>
      </c>
      <c r="F50" s="4"/>
      <c r="G50" s="4">
        <v>9453.8799999999992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>
        <v>2970.75</v>
      </c>
      <c r="U50" s="4"/>
      <c r="V50" s="4"/>
      <c r="W50" s="31">
        <f>SUM(E50:V50)</f>
        <v>12914.63</v>
      </c>
      <c r="X50" s="13"/>
      <c r="Y50" s="13"/>
    </row>
    <row r="51" spans="1:26" ht="12.75" customHeight="1" thickBot="1" x14ac:dyDescent="0.25">
      <c r="A51" s="128"/>
      <c r="B51" s="129"/>
      <c r="C51" s="5" t="s">
        <v>30</v>
      </c>
      <c r="D51" s="25">
        <v>1627.66</v>
      </c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>
        <v>1627.66</v>
      </c>
      <c r="U51" s="6"/>
      <c r="V51" s="6"/>
      <c r="W51" s="32">
        <f>SUM(E51:V51)</f>
        <v>1627.66</v>
      </c>
      <c r="X51" s="13"/>
      <c r="Y51" s="13"/>
    </row>
    <row r="52" spans="1:26" ht="12.75" customHeight="1" thickBot="1" x14ac:dyDescent="0.25">
      <c r="A52" s="128"/>
      <c r="B52" s="130"/>
      <c r="C52" s="7" t="s">
        <v>4</v>
      </c>
      <c r="D52" s="14">
        <f>SUM(D49:D51)</f>
        <v>14657.289999999999</v>
      </c>
      <c r="E52" s="8"/>
      <c r="F52" s="8"/>
      <c r="G52" s="8">
        <f t="shared" ref="G52:W52" si="15">SUM(G49:G51)</f>
        <v>9453.8799999999992</v>
      </c>
      <c r="H52" s="8"/>
      <c r="I52" s="8"/>
      <c r="J52" s="8">
        <f t="shared" si="15"/>
        <v>0</v>
      </c>
      <c r="K52" s="8"/>
      <c r="L52" s="8"/>
      <c r="M52" s="8"/>
      <c r="N52" s="8"/>
      <c r="O52" s="8"/>
      <c r="P52" s="8"/>
      <c r="Q52" s="8"/>
      <c r="R52" s="8"/>
      <c r="S52" s="8"/>
      <c r="T52" s="8">
        <f t="shared" si="15"/>
        <v>4713.41</v>
      </c>
      <c r="U52" s="8"/>
      <c r="V52" s="8"/>
      <c r="W52" s="16">
        <f t="shared" si="15"/>
        <v>14657.289999999999</v>
      </c>
      <c r="X52" s="97"/>
      <c r="Y52" s="58">
        <v>14657.289999999999</v>
      </c>
      <c r="Z52" s="3">
        <f>D52+X52-Y52</f>
        <v>0</v>
      </c>
    </row>
    <row r="53" spans="1:26" ht="21.75" customHeight="1" x14ac:dyDescent="0.2">
      <c r="A53" s="128">
        <v>13</v>
      </c>
      <c r="B53" s="129" t="s">
        <v>121</v>
      </c>
      <c r="C53" s="20" t="s">
        <v>29</v>
      </c>
      <c r="D53" s="27">
        <v>441.32</v>
      </c>
      <c r="E53" s="2"/>
      <c r="F53" s="2"/>
      <c r="G53" s="2">
        <v>441.32</v>
      </c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33">
        <f>SUM(E53:V53)</f>
        <v>441.32</v>
      </c>
      <c r="X53" s="13"/>
      <c r="Y53" s="13"/>
    </row>
    <row r="54" spans="1:26" ht="24" customHeight="1" x14ac:dyDescent="0.2">
      <c r="A54" s="128"/>
      <c r="B54" s="129"/>
      <c r="C54" s="3" t="s">
        <v>61</v>
      </c>
      <c r="D54" s="26">
        <v>4703.04</v>
      </c>
      <c r="E54" s="4"/>
      <c r="F54" s="4"/>
      <c r="G54" s="4">
        <v>3445.54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>
        <v>1257.5</v>
      </c>
      <c r="U54" s="4"/>
      <c r="V54" s="4"/>
      <c r="W54" s="31">
        <f>SUM(E54:V54)</f>
        <v>4703.04</v>
      </c>
      <c r="X54" s="13"/>
      <c r="Y54" s="13"/>
    </row>
    <row r="55" spans="1:26" ht="15" customHeight="1" thickBot="1" x14ac:dyDescent="0.25">
      <c r="A55" s="128"/>
      <c r="B55" s="129"/>
      <c r="C55" s="5" t="s">
        <v>30</v>
      </c>
      <c r="D55" s="6">
        <v>1086.48</v>
      </c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>
        <v>1086.48</v>
      </c>
      <c r="U55" s="6"/>
      <c r="V55" s="6"/>
      <c r="W55" s="32">
        <f>SUM(E55:V55)</f>
        <v>1086.48</v>
      </c>
      <c r="X55" s="13"/>
      <c r="Y55" s="13"/>
    </row>
    <row r="56" spans="1:26" ht="12.75" customHeight="1" thickBot="1" x14ac:dyDescent="0.25">
      <c r="A56" s="128"/>
      <c r="B56" s="130"/>
      <c r="C56" s="7" t="s">
        <v>4</v>
      </c>
      <c r="D56" s="14">
        <f>SUM(D53:D55)</f>
        <v>6230.84</v>
      </c>
      <c r="E56" s="8"/>
      <c r="F56" s="8"/>
      <c r="G56" s="8">
        <f t="shared" ref="G56:W56" si="16">SUM(G53:G55)</f>
        <v>3886.86</v>
      </c>
      <c r="H56" s="8"/>
      <c r="I56" s="8"/>
      <c r="J56" s="8"/>
      <c r="K56" s="8">
        <f t="shared" si="16"/>
        <v>0</v>
      </c>
      <c r="L56" s="8"/>
      <c r="M56" s="8"/>
      <c r="N56" s="8"/>
      <c r="O56" s="8"/>
      <c r="P56" s="8"/>
      <c r="Q56" s="8"/>
      <c r="R56" s="8">
        <f t="shared" si="16"/>
        <v>0</v>
      </c>
      <c r="S56" s="8"/>
      <c r="T56" s="8">
        <f t="shared" si="16"/>
        <v>2343.98</v>
      </c>
      <c r="U56" s="8"/>
      <c r="V56" s="8"/>
      <c r="W56" s="16">
        <f t="shared" si="16"/>
        <v>6230.84</v>
      </c>
      <c r="X56" s="97"/>
      <c r="Y56" s="58">
        <v>6230.84</v>
      </c>
      <c r="Z56" s="3">
        <f>D56+X56-Y56</f>
        <v>0</v>
      </c>
    </row>
    <row r="57" spans="1:26" ht="24" x14ac:dyDescent="0.2">
      <c r="A57" s="128">
        <v>14</v>
      </c>
      <c r="B57" s="129" t="s">
        <v>36</v>
      </c>
      <c r="C57" s="20" t="s">
        <v>29</v>
      </c>
      <c r="D57" s="27">
        <v>1159.3699999999999</v>
      </c>
      <c r="E57" s="2"/>
      <c r="F57" s="2"/>
      <c r="G57" s="2">
        <v>794.54</v>
      </c>
      <c r="H57" s="2"/>
      <c r="I57" s="2"/>
      <c r="J57" s="2"/>
      <c r="K57" s="2"/>
      <c r="L57" s="2"/>
      <c r="M57" s="2"/>
      <c r="N57" s="2"/>
      <c r="O57" s="2"/>
      <c r="P57" s="2"/>
      <c r="Q57" s="2">
        <v>100</v>
      </c>
      <c r="R57" s="2"/>
      <c r="S57" s="2"/>
      <c r="T57" s="2">
        <v>264.83</v>
      </c>
      <c r="U57" s="2"/>
      <c r="V57" s="2"/>
      <c r="W57" s="33">
        <f>SUM(E57:V57)</f>
        <v>1159.3699999999999</v>
      </c>
      <c r="X57" s="13"/>
      <c r="Y57" s="13"/>
    </row>
    <row r="58" spans="1:26" ht="21" customHeight="1" x14ac:dyDescent="0.2">
      <c r="A58" s="128"/>
      <c r="B58" s="129"/>
      <c r="C58" s="3" t="s">
        <v>61</v>
      </c>
      <c r="D58" s="26">
        <v>46504.13</v>
      </c>
      <c r="E58" s="4">
        <v>3100</v>
      </c>
      <c r="F58" s="4">
        <v>44.95</v>
      </c>
      <c r="G58" s="4">
        <v>29492.66</v>
      </c>
      <c r="H58" s="4"/>
      <c r="I58" s="4">
        <v>73</v>
      </c>
      <c r="J58" s="4"/>
      <c r="K58" s="4">
        <v>694.65</v>
      </c>
      <c r="L58" s="4"/>
      <c r="M58" s="4"/>
      <c r="N58" s="4">
        <v>175.21</v>
      </c>
      <c r="O58" s="4">
        <v>150.80000000000001</v>
      </c>
      <c r="P58" s="4"/>
      <c r="Q58" s="4">
        <v>185.58</v>
      </c>
      <c r="R58" s="4">
        <v>275.98</v>
      </c>
      <c r="S58" s="4"/>
      <c r="T58" s="4">
        <v>8879.74</v>
      </c>
      <c r="U58" s="4"/>
      <c r="V58" s="30">
        <v>3431.56</v>
      </c>
      <c r="W58" s="31">
        <f>SUM(E58:V58)</f>
        <v>46504.130000000005</v>
      </c>
      <c r="X58" s="13"/>
      <c r="Y58" s="13"/>
    </row>
    <row r="59" spans="1:26" ht="15" customHeight="1" thickBot="1" x14ac:dyDescent="0.25">
      <c r="A59" s="128"/>
      <c r="B59" s="129"/>
      <c r="C59" s="5" t="s">
        <v>30</v>
      </c>
      <c r="D59" s="25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32">
        <f>SUM(E59:V59)</f>
        <v>0</v>
      </c>
      <c r="X59" s="13"/>
      <c r="Y59" s="13"/>
    </row>
    <row r="60" spans="1:26" ht="12.75" customHeight="1" thickBot="1" x14ac:dyDescent="0.25">
      <c r="A60" s="128"/>
      <c r="B60" s="130"/>
      <c r="C60" s="7" t="s">
        <v>4</v>
      </c>
      <c r="D60" s="14">
        <f>SUM(D57:D59)</f>
        <v>47663.5</v>
      </c>
      <c r="E60" s="8"/>
      <c r="F60" s="8"/>
      <c r="G60" s="8">
        <f t="shared" ref="G60:W60" si="17">SUM(G57:G59)</f>
        <v>30287.200000000001</v>
      </c>
      <c r="H60" s="8">
        <f t="shared" si="17"/>
        <v>0</v>
      </c>
      <c r="I60" s="8">
        <f t="shared" si="17"/>
        <v>73</v>
      </c>
      <c r="J60" s="8"/>
      <c r="K60" s="8">
        <f t="shared" si="17"/>
        <v>694.65</v>
      </c>
      <c r="L60" s="8"/>
      <c r="M60" s="8"/>
      <c r="N60" s="8">
        <f t="shared" si="17"/>
        <v>175.21</v>
      </c>
      <c r="O60" s="8">
        <f t="shared" si="17"/>
        <v>150.80000000000001</v>
      </c>
      <c r="P60" s="8"/>
      <c r="Q60" s="8">
        <f t="shared" si="17"/>
        <v>285.58000000000004</v>
      </c>
      <c r="R60" s="8">
        <f t="shared" si="17"/>
        <v>275.98</v>
      </c>
      <c r="S60" s="8"/>
      <c r="T60" s="8">
        <f t="shared" si="17"/>
        <v>9144.57</v>
      </c>
      <c r="U60" s="8"/>
      <c r="V60" s="8"/>
      <c r="W60" s="16">
        <f t="shared" si="17"/>
        <v>47663.500000000007</v>
      </c>
      <c r="X60" s="97"/>
      <c r="Y60" s="58">
        <v>47663.500000000007</v>
      </c>
      <c r="Z60" s="3">
        <f>D60+X60-Y60</f>
        <v>0</v>
      </c>
    </row>
    <row r="61" spans="1:26" ht="24" x14ac:dyDescent="0.2">
      <c r="A61" s="128">
        <v>15</v>
      </c>
      <c r="B61" s="129" t="s">
        <v>37</v>
      </c>
      <c r="C61" s="20" t="s">
        <v>29</v>
      </c>
      <c r="D61" s="27">
        <v>364.62</v>
      </c>
      <c r="E61" s="2"/>
      <c r="F61" s="2"/>
      <c r="G61" s="2">
        <v>364.62</v>
      </c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33">
        <f>SUM(E61:V61)</f>
        <v>364.62</v>
      </c>
      <c r="X61" s="13"/>
      <c r="Y61" s="13"/>
    </row>
    <row r="62" spans="1:26" ht="20.25" customHeight="1" x14ac:dyDescent="0.2">
      <c r="A62" s="128"/>
      <c r="B62" s="129"/>
      <c r="C62" s="3" t="s">
        <v>61</v>
      </c>
      <c r="D62" s="26">
        <v>59819.06</v>
      </c>
      <c r="E62" s="4">
        <v>4350</v>
      </c>
      <c r="F62" s="4">
        <v>66.989999999999995</v>
      </c>
      <c r="G62" s="4">
        <v>39419.97</v>
      </c>
      <c r="H62" s="4">
        <v>333</v>
      </c>
      <c r="I62" s="4"/>
      <c r="J62" s="4">
        <v>254.5</v>
      </c>
      <c r="K62" s="4">
        <v>691.07</v>
      </c>
      <c r="L62" s="4"/>
      <c r="M62" s="4"/>
      <c r="N62" s="4">
        <v>3025.56</v>
      </c>
      <c r="O62" s="4">
        <v>131.19999999999999</v>
      </c>
      <c r="P62" s="4">
        <v>95.9</v>
      </c>
      <c r="Q62" s="4">
        <v>82</v>
      </c>
      <c r="R62" s="4">
        <v>543.29999999999995</v>
      </c>
      <c r="S62" s="4">
        <v>189.27</v>
      </c>
      <c r="T62" s="4">
        <v>10636.3</v>
      </c>
      <c r="U62" s="4"/>
      <c r="V62" s="4"/>
      <c r="W62" s="31">
        <f>SUM(E62:V62)</f>
        <v>59819.06</v>
      </c>
      <c r="X62" s="13"/>
      <c r="Y62" s="13"/>
    </row>
    <row r="63" spans="1:26" ht="12.75" customHeight="1" thickBot="1" x14ac:dyDescent="0.25">
      <c r="A63" s="128"/>
      <c r="B63" s="129"/>
      <c r="C63" s="5" t="s">
        <v>30</v>
      </c>
      <c r="D63" s="25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32">
        <f>SUM(E63:V63)</f>
        <v>0</v>
      </c>
      <c r="X63" s="13"/>
      <c r="Y63" s="13"/>
    </row>
    <row r="64" spans="1:26" ht="12.75" customHeight="1" thickBot="1" x14ac:dyDescent="0.25">
      <c r="A64" s="128"/>
      <c r="B64" s="130"/>
      <c r="C64" s="7" t="s">
        <v>4</v>
      </c>
      <c r="D64" s="14">
        <f>SUM(D61:D63)</f>
        <v>60183.68</v>
      </c>
      <c r="E64" s="8"/>
      <c r="F64" s="8"/>
      <c r="G64" s="8">
        <f t="shared" ref="G64:W64" si="18">SUM(G61:G63)</f>
        <v>39784.590000000004</v>
      </c>
      <c r="H64" s="8">
        <f t="shared" si="18"/>
        <v>333</v>
      </c>
      <c r="I64" s="8"/>
      <c r="J64" s="8"/>
      <c r="K64" s="8">
        <f t="shared" si="18"/>
        <v>691.07</v>
      </c>
      <c r="L64" s="8"/>
      <c r="M64" s="8"/>
      <c r="N64" s="8">
        <f t="shared" si="18"/>
        <v>3025.56</v>
      </c>
      <c r="O64" s="8"/>
      <c r="P64" s="8"/>
      <c r="Q64" s="8"/>
      <c r="R64" s="8">
        <f t="shared" si="18"/>
        <v>543.29999999999995</v>
      </c>
      <c r="S64" s="8">
        <f t="shared" si="18"/>
        <v>189.27</v>
      </c>
      <c r="T64" s="8">
        <f t="shared" si="18"/>
        <v>10636.3</v>
      </c>
      <c r="U64" s="8"/>
      <c r="V64" s="8"/>
      <c r="W64" s="16">
        <f t="shared" si="18"/>
        <v>60183.68</v>
      </c>
      <c r="X64" s="97"/>
      <c r="Y64" s="58">
        <v>60183.68</v>
      </c>
      <c r="Z64" s="3">
        <f>D64+X64-Y64</f>
        <v>0</v>
      </c>
    </row>
    <row r="65" spans="1:26" ht="24.75" customHeight="1" x14ac:dyDescent="0.2">
      <c r="A65" s="128">
        <v>16</v>
      </c>
      <c r="B65" s="129" t="s">
        <v>70</v>
      </c>
      <c r="C65" s="20" t="s">
        <v>29</v>
      </c>
      <c r="D65" s="29">
        <v>1784.66</v>
      </c>
      <c r="E65" s="2"/>
      <c r="F65" s="2"/>
      <c r="G65" s="2">
        <v>1784.66</v>
      </c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33">
        <f>SUM(E65:V65)</f>
        <v>1784.66</v>
      </c>
      <c r="X65" s="13"/>
      <c r="Y65" s="13"/>
    </row>
    <row r="66" spans="1:26" ht="24" customHeight="1" x14ac:dyDescent="0.2">
      <c r="A66" s="128"/>
      <c r="B66" s="129"/>
      <c r="C66" s="3" t="s">
        <v>61</v>
      </c>
      <c r="D66" s="30">
        <v>67770.150000000009</v>
      </c>
      <c r="E66" s="4">
        <v>3785.12</v>
      </c>
      <c r="F66" s="4">
        <v>54.88</v>
      </c>
      <c r="G66" s="4">
        <v>46987.01</v>
      </c>
      <c r="H66" s="12"/>
      <c r="I66" s="4"/>
      <c r="J66" s="4"/>
      <c r="K66" s="4"/>
      <c r="L66" s="4"/>
      <c r="M66" s="4"/>
      <c r="N66" s="4"/>
      <c r="O66" s="4">
        <v>400</v>
      </c>
      <c r="P66" s="4"/>
      <c r="Q66" s="4">
        <v>500</v>
      </c>
      <c r="R66" s="4">
        <v>1843.66</v>
      </c>
      <c r="S66" s="4"/>
      <c r="T66" s="4">
        <v>11099.48</v>
      </c>
      <c r="U66" s="4"/>
      <c r="V66" s="4">
        <v>3100</v>
      </c>
      <c r="W66" s="31">
        <f>SUM(E66:V66)</f>
        <v>67770.150000000009</v>
      </c>
      <c r="X66" s="13"/>
      <c r="Y66" s="13"/>
    </row>
    <row r="67" spans="1:26" ht="12" customHeight="1" thickBot="1" x14ac:dyDescent="0.25">
      <c r="A67" s="128"/>
      <c r="B67" s="129"/>
      <c r="C67" s="5" t="s">
        <v>30</v>
      </c>
      <c r="D67" s="25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32">
        <f>SUM(E67:V67)</f>
        <v>0</v>
      </c>
      <c r="X67" s="13"/>
      <c r="Y67" s="13"/>
    </row>
    <row r="68" spans="1:26" ht="12.75" customHeight="1" thickBot="1" x14ac:dyDescent="0.25">
      <c r="A68" s="128"/>
      <c r="B68" s="130"/>
      <c r="C68" s="7" t="s">
        <v>4</v>
      </c>
      <c r="D68" s="14">
        <f>SUM(D65:D67)</f>
        <v>69554.810000000012</v>
      </c>
      <c r="E68" s="8"/>
      <c r="F68" s="8"/>
      <c r="G68" s="8">
        <f t="shared" ref="G68:W68" si="19">SUM(G65:G67)</f>
        <v>48771.670000000006</v>
      </c>
      <c r="H68" s="10">
        <f t="shared" si="19"/>
        <v>0</v>
      </c>
      <c r="I68" s="8">
        <f t="shared" si="19"/>
        <v>0</v>
      </c>
      <c r="J68" s="8"/>
      <c r="K68" s="8"/>
      <c r="L68" s="8"/>
      <c r="M68" s="8"/>
      <c r="N68" s="8"/>
      <c r="O68" s="8">
        <f t="shared" si="19"/>
        <v>400</v>
      </c>
      <c r="P68" s="8"/>
      <c r="Q68" s="8"/>
      <c r="R68" s="8">
        <f t="shared" si="19"/>
        <v>1843.66</v>
      </c>
      <c r="S68" s="8"/>
      <c r="T68" s="8">
        <f t="shared" si="19"/>
        <v>11099.48</v>
      </c>
      <c r="U68" s="8"/>
      <c r="V68" s="8"/>
      <c r="W68" s="16">
        <f t="shared" si="19"/>
        <v>69554.810000000012</v>
      </c>
      <c r="X68" s="97"/>
      <c r="Y68" s="58">
        <v>69554.810000000012</v>
      </c>
      <c r="Z68" s="3">
        <f>D68+X68-Y68</f>
        <v>0</v>
      </c>
    </row>
    <row r="69" spans="1:26" ht="24" x14ac:dyDescent="0.2">
      <c r="A69" s="128">
        <v>17</v>
      </c>
      <c r="B69" s="129" t="s">
        <v>38</v>
      </c>
      <c r="C69" s="20" t="s">
        <v>29</v>
      </c>
      <c r="D69" s="27">
        <v>618.32000000000005</v>
      </c>
      <c r="E69" s="2"/>
      <c r="F69" s="2"/>
      <c r="G69" s="2">
        <v>496.67</v>
      </c>
      <c r="H69" s="2"/>
      <c r="I69" s="2"/>
      <c r="J69" s="2"/>
      <c r="K69" s="2"/>
      <c r="L69" s="2"/>
      <c r="M69" s="2"/>
      <c r="N69" s="2"/>
      <c r="O69" s="2"/>
      <c r="P69" s="2"/>
      <c r="Q69" s="2">
        <v>121.65</v>
      </c>
      <c r="R69" s="2"/>
      <c r="S69" s="2"/>
      <c r="T69" s="2"/>
      <c r="U69" s="2"/>
      <c r="V69" s="2"/>
      <c r="W69" s="33">
        <f>SUM(E69:V69)</f>
        <v>618.32000000000005</v>
      </c>
      <c r="X69" s="13"/>
      <c r="Y69" s="13"/>
    </row>
    <row r="70" spans="1:26" ht="21.75" customHeight="1" x14ac:dyDescent="0.2">
      <c r="A70" s="128"/>
      <c r="B70" s="129"/>
      <c r="C70" s="3" t="s">
        <v>61</v>
      </c>
      <c r="D70" s="26">
        <v>80630.399999999994</v>
      </c>
      <c r="E70" s="4">
        <v>5500</v>
      </c>
      <c r="F70" s="4">
        <v>100</v>
      </c>
      <c r="G70" s="4">
        <v>56116.23</v>
      </c>
      <c r="H70" s="4"/>
      <c r="I70" s="4">
        <v>875.93</v>
      </c>
      <c r="J70" s="4"/>
      <c r="K70" s="4"/>
      <c r="L70" s="4">
        <v>49.96</v>
      </c>
      <c r="M70" s="4"/>
      <c r="N70" s="4">
        <v>260.92</v>
      </c>
      <c r="O70" s="4">
        <v>362.9</v>
      </c>
      <c r="P70" s="4"/>
      <c r="Q70" s="4"/>
      <c r="R70" s="4">
        <v>1288.3800000000001</v>
      </c>
      <c r="S70" s="4"/>
      <c r="T70" s="4">
        <v>15215.77</v>
      </c>
      <c r="U70" s="4"/>
      <c r="V70" s="4">
        <v>860.31</v>
      </c>
      <c r="W70" s="31">
        <f>SUM(E70:V70)</f>
        <v>80630.399999999994</v>
      </c>
      <c r="X70" s="13"/>
      <c r="Y70" s="13"/>
    </row>
    <row r="71" spans="1:26" ht="12.75" customHeight="1" thickBot="1" x14ac:dyDescent="0.25">
      <c r="A71" s="128"/>
      <c r="B71" s="129"/>
      <c r="C71" s="5" t="s">
        <v>30</v>
      </c>
      <c r="D71" s="25">
        <v>300</v>
      </c>
      <c r="E71" s="6"/>
      <c r="F71" s="6"/>
      <c r="G71" s="6"/>
      <c r="H71" s="6"/>
      <c r="I71" s="6"/>
      <c r="J71" s="6"/>
      <c r="K71" s="6"/>
      <c r="L71" s="6"/>
      <c r="M71" s="6"/>
      <c r="N71" s="6">
        <v>300</v>
      </c>
      <c r="O71" s="6"/>
      <c r="P71" s="6"/>
      <c r="Q71" s="6"/>
      <c r="R71" s="6"/>
      <c r="S71" s="6"/>
      <c r="T71" s="6"/>
      <c r="U71" s="6"/>
      <c r="V71" s="6"/>
      <c r="W71" s="32">
        <f>SUM(E71:V71)</f>
        <v>300</v>
      </c>
      <c r="X71" s="13"/>
      <c r="Y71" s="13"/>
    </row>
    <row r="72" spans="1:26" ht="12.75" customHeight="1" thickBot="1" x14ac:dyDescent="0.25">
      <c r="A72" s="128"/>
      <c r="B72" s="130"/>
      <c r="C72" s="7" t="s">
        <v>4</v>
      </c>
      <c r="D72" s="14">
        <f>SUM(D69:D71)</f>
        <v>81548.72</v>
      </c>
      <c r="E72" s="8"/>
      <c r="F72" s="8"/>
      <c r="G72" s="8">
        <f t="shared" ref="G72:W72" si="20">SUM(G69:G71)</f>
        <v>56612.9</v>
      </c>
      <c r="H72" s="8">
        <f t="shared" si="20"/>
        <v>0</v>
      </c>
      <c r="I72" s="8">
        <f t="shared" si="20"/>
        <v>875.93</v>
      </c>
      <c r="J72" s="8"/>
      <c r="K72" s="8"/>
      <c r="L72" s="8">
        <f t="shared" si="20"/>
        <v>49.96</v>
      </c>
      <c r="M72" s="8"/>
      <c r="N72" s="8">
        <f t="shared" si="20"/>
        <v>560.92000000000007</v>
      </c>
      <c r="O72" s="8">
        <f t="shared" si="20"/>
        <v>362.9</v>
      </c>
      <c r="P72" s="8"/>
      <c r="Q72" s="8">
        <f t="shared" si="20"/>
        <v>121.65</v>
      </c>
      <c r="R72" s="8">
        <f t="shared" si="20"/>
        <v>1288.3800000000001</v>
      </c>
      <c r="S72" s="8"/>
      <c r="T72" s="8">
        <f t="shared" si="20"/>
        <v>15215.77</v>
      </c>
      <c r="U72" s="8"/>
      <c r="V72" s="8"/>
      <c r="W72" s="16">
        <f t="shared" si="20"/>
        <v>81548.72</v>
      </c>
      <c r="X72" s="97"/>
      <c r="Y72" s="58">
        <v>81548.72</v>
      </c>
      <c r="Z72" s="3">
        <f>D72+X72-Y72</f>
        <v>0</v>
      </c>
    </row>
    <row r="73" spans="1:26" ht="21.75" customHeight="1" x14ac:dyDescent="0.2">
      <c r="A73" s="128">
        <v>18</v>
      </c>
      <c r="B73" s="129" t="s">
        <v>39</v>
      </c>
      <c r="C73" s="20" t="s">
        <v>29</v>
      </c>
      <c r="D73" s="27">
        <v>1200</v>
      </c>
      <c r="E73" s="2"/>
      <c r="F73" s="2"/>
      <c r="G73" s="2">
        <v>900</v>
      </c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>
        <v>300</v>
      </c>
      <c r="U73" s="2"/>
      <c r="V73" s="2"/>
      <c r="W73" s="33">
        <f>SUM(E73:V73)</f>
        <v>1200</v>
      </c>
      <c r="X73" s="13"/>
      <c r="Y73" s="13"/>
    </row>
    <row r="74" spans="1:26" ht="24" customHeight="1" x14ac:dyDescent="0.2">
      <c r="A74" s="128"/>
      <c r="B74" s="129"/>
      <c r="C74" s="3" t="s">
        <v>61</v>
      </c>
      <c r="D74" s="26">
        <v>72657.279999999999</v>
      </c>
      <c r="E74" s="4">
        <v>5200</v>
      </c>
      <c r="F74" s="4">
        <v>75.400000000000006</v>
      </c>
      <c r="G74" s="4">
        <v>47600</v>
      </c>
      <c r="H74" s="4"/>
      <c r="I74" s="4"/>
      <c r="J74" s="4"/>
      <c r="K74" s="4"/>
      <c r="L74" s="4"/>
      <c r="M74" s="4"/>
      <c r="N74" s="4">
        <v>600</v>
      </c>
      <c r="O74" s="4">
        <v>439.52</v>
      </c>
      <c r="P74" s="4">
        <v>99</v>
      </c>
      <c r="Q74" s="4"/>
      <c r="R74" s="4">
        <v>794.06</v>
      </c>
      <c r="S74" s="4"/>
      <c r="T74" s="4">
        <v>17849.3</v>
      </c>
      <c r="U74" s="4"/>
      <c r="V74" s="4"/>
      <c r="W74" s="31">
        <f>SUM(E74:V74)</f>
        <v>72657.279999999999</v>
      </c>
      <c r="X74" s="13"/>
      <c r="Y74" s="13"/>
    </row>
    <row r="75" spans="1:26" ht="12.75" thickBot="1" x14ac:dyDescent="0.25">
      <c r="A75" s="128"/>
      <c r="B75" s="129"/>
      <c r="C75" s="5" t="s">
        <v>30</v>
      </c>
      <c r="D75" s="25">
        <v>800</v>
      </c>
      <c r="E75" s="6"/>
      <c r="F75" s="6"/>
      <c r="G75" s="6"/>
      <c r="H75" s="6"/>
      <c r="I75" s="6"/>
      <c r="J75" s="6"/>
      <c r="K75" s="6"/>
      <c r="L75" s="6"/>
      <c r="M75" s="6"/>
      <c r="N75" s="6">
        <v>600</v>
      </c>
      <c r="O75" s="6"/>
      <c r="P75" s="6"/>
      <c r="Q75" s="6"/>
      <c r="R75" s="6"/>
      <c r="S75" s="6"/>
      <c r="T75" s="6">
        <v>200</v>
      </c>
      <c r="U75" s="6"/>
      <c r="V75" s="6"/>
      <c r="W75" s="32">
        <f>SUM(E75:V75)</f>
        <v>800</v>
      </c>
      <c r="X75" s="13"/>
      <c r="Y75" s="13"/>
    </row>
    <row r="76" spans="1:26" ht="12.75" customHeight="1" thickBot="1" x14ac:dyDescent="0.25">
      <c r="A76" s="128"/>
      <c r="B76" s="130"/>
      <c r="C76" s="7" t="s">
        <v>4</v>
      </c>
      <c r="D76" s="14">
        <f>SUM(D73:D75)</f>
        <v>74657.279999999999</v>
      </c>
      <c r="E76" s="8"/>
      <c r="F76" s="8"/>
      <c r="G76" s="8">
        <f t="shared" ref="G76:W76" si="21">SUM(G73:G75)</f>
        <v>48500</v>
      </c>
      <c r="H76" s="8"/>
      <c r="I76" s="8"/>
      <c r="J76" s="8"/>
      <c r="K76" s="8"/>
      <c r="L76" s="8"/>
      <c r="M76" s="8"/>
      <c r="N76" s="8"/>
      <c r="O76" s="8">
        <f t="shared" si="21"/>
        <v>439.52</v>
      </c>
      <c r="P76" s="8"/>
      <c r="Q76" s="8"/>
      <c r="R76" s="8"/>
      <c r="S76" s="8">
        <f t="shared" si="21"/>
        <v>0</v>
      </c>
      <c r="T76" s="8">
        <f t="shared" si="21"/>
        <v>18349.3</v>
      </c>
      <c r="U76" s="8"/>
      <c r="V76" s="8"/>
      <c r="W76" s="16">
        <f t="shared" si="21"/>
        <v>74657.279999999999</v>
      </c>
      <c r="X76" s="97"/>
      <c r="Y76" s="58">
        <v>74657.279999999999</v>
      </c>
      <c r="Z76" s="3">
        <f>D76+X76-Y76</f>
        <v>0</v>
      </c>
    </row>
    <row r="77" spans="1:26" ht="23.25" customHeight="1" x14ac:dyDescent="0.2">
      <c r="A77" s="128">
        <v>19</v>
      </c>
      <c r="B77" s="129" t="s">
        <v>40</v>
      </c>
      <c r="C77" s="20" t="s">
        <v>29</v>
      </c>
      <c r="D77" s="27">
        <v>4380</v>
      </c>
      <c r="E77" s="2"/>
      <c r="F77" s="2"/>
      <c r="G77" s="2">
        <v>3504</v>
      </c>
      <c r="H77" s="2"/>
      <c r="I77" s="2"/>
      <c r="J77" s="2"/>
      <c r="K77" s="2"/>
      <c r="L77" s="2"/>
      <c r="M77" s="2"/>
      <c r="N77" s="2"/>
      <c r="O77" s="2"/>
      <c r="P77" s="2"/>
      <c r="Q77" s="2">
        <v>876</v>
      </c>
      <c r="R77" s="2"/>
      <c r="S77" s="2"/>
      <c r="T77" s="2"/>
      <c r="U77" s="2"/>
      <c r="V77" s="2"/>
      <c r="W77" s="33">
        <f>SUM(E77:V77)</f>
        <v>4380</v>
      </c>
      <c r="X77" s="13"/>
      <c r="Y77" s="13"/>
    </row>
    <row r="78" spans="1:26" ht="22.5" customHeight="1" x14ac:dyDescent="0.2">
      <c r="A78" s="128"/>
      <c r="B78" s="129"/>
      <c r="C78" s="3" t="s">
        <v>61</v>
      </c>
      <c r="D78" s="26">
        <v>96135</v>
      </c>
      <c r="E78" s="4">
        <v>7000</v>
      </c>
      <c r="F78" s="4">
        <v>73.38</v>
      </c>
      <c r="G78" s="4">
        <v>70090.240000000005</v>
      </c>
      <c r="H78" s="4"/>
      <c r="I78" s="4"/>
      <c r="J78" s="4"/>
      <c r="K78" s="4">
        <v>463</v>
      </c>
      <c r="L78" s="4"/>
      <c r="M78" s="4"/>
      <c r="N78" s="4">
        <v>42.81</v>
      </c>
      <c r="O78" s="4"/>
      <c r="P78" s="4"/>
      <c r="Q78" s="4"/>
      <c r="R78" s="4">
        <v>230.76</v>
      </c>
      <c r="S78" s="4"/>
      <c r="T78" s="4">
        <v>18234.810000000001</v>
      </c>
      <c r="U78" s="4"/>
      <c r="V78" s="4"/>
      <c r="W78" s="31">
        <f>SUM(E78:V78)</f>
        <v>96135</v>
      </c>
      <c r="X78" s="13"/>
      <c r="Y78" s="13"/>
    </row>
    <row r="79" spans="1:26" ht="12.75" customHeight="1" thickBot="1" x14ac:dyDescent="0.25">
      <c r="A79" s="128"/>
      <c r="B79" s="129"/>
      <c r="C79" s="5" t="s">
        <v>30</v>
      </c>
      <c r="D79" s="25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32"/>
      <c r="X79" s="13"/>
      <c r="Y79" s="13"/>
    </row>
    <row r="80" spans="1:26" ht="12.75" customHeight="1" thickBot="1" x14ac:dyDescent="0.25">
      <c r="A80" s="128"/>
      <c r="B80" s="130"/>
      <c r="C80" s="7" t="s">
        <v>4</v>
      </c>
      <c r="D80" s="14">
        <f>SUM(D77:D79)</f>
        <v>100515</v>
      </c>
      <c r="E80" s="8"/>
      <c r="F80" s="8"/>
      <c r="G80" s="8">
        <f t="shared" ref="G80:W80" si="22">SUM(G77:G79)</f>
        <v>73594.240000000005</v>
      </c>
      <c r="H80" s="8"/>
      <c r="I80" s="8"/>
      <c r="J80" s="8"/>
      <c r="K80" s="8">
        <f t="shared" si="22"/>
        <v>463</v>
      </c>
      <c r="L80" s="8"/>
      <c r="M80" s="8"/>
      <c r="N80" s="8">
        <f t="shared" si="22"/>
        <v>42.81</v>
      </c>
      <c r="O80" s="8"/>
      <c r="P80" s="8"/>
      <c r="Q80" s="8">
        <f t="shared" si="22"/>
        <v>876</v>
      </c>
      <c r="R80" s="8">
        <f t="shared" si="22"/>
        <v>230.76</v>
      </c>
      <c r="S80" s="8"/>
      <c r="T80" s="8">
        <f t="shared" si="22"/>
        <v>18234.810000000001</v>
      </c>
      <c r="U80" s="8"/>
      <c r="V80" s="8"/>
      <c r="W80" s="16">
        <f t="shared" si="22"/>
        <v>100515</v>
      </c>
      <c r="X80" s="97"/>
      <c r="Y80" s="58">
        <v>100515</v>
      </c>
      <c r="Z80" s="3">
        <f>D80+X80-Y80</f>
        <v>0</v>
      </c>
    </row>
    <row r="81" spans="1:26" ht="24" x14ac:dyDescent="0.2">
      <c r="A81" s="128">
        <v>20</v>
      </c>
      <c r="B81" s="129" t="s">
        <v>43</v>
      </c>
      <c r="C81" s="20" t="s">
        <v>2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33">
        <f>SUM(E81:V81)</f>
        <v>0</v>
      </c>
      <c r="X81" s="13"/>
      <c r="Y81" s="13"/>
    </row>
    <row r="82" spans="1:26" ht="24" customHeight="1" x14ac:dyDescent="0.2">
      <c r="A82" s="128"/>
      <c r="B82" s="129"/>
      <c r="C82" s="3" t="s">
        <v>61</v>
      </c>
      <c r="D82" s="26">
        <v>59997.760000000002</v>
      </c>
      <c r="E82" s="4">
        <v>1210.07</v>
      </c>
      <c r="F82" s="4">
        <v>17.559999999999999</v>
      </c>
      <c r="G82" s="4"/>
      <c r="H82" s="4">
        <v>767.34</v>
      </c>
      <c r="I82" s="4">
        <v>2258.4299999999998</v>
      </c>
      <c r="J82" s="4">
        <v>2358.61</v>
      </c>
      <c r="K82" s="4">
        <v>270</v>
      </c>
      <c r="L82" s="4">
        <v>62.22</v>
      </c>
      <c r="M82" s="4"/>
      <c r="N82" s="4">
        <v>4700.58</v>
      </c>
      <c r="O82" s="4">
        <v>201.6</v>
      </c>
      <c r="P82" s="4"/>
      <c r="Q82" s="4">
        <v>734.26</v>
      </c>
      <c r="R82" s="4">
        <v>4370.13</v>
      </c>
      <c r="S82" s="4">
        <v>221</v>
      </c>
      <c r="T82" s="4">
        <v>22482.02</v>
      </c>
      <c r="U82" s="4"/>
      <c r="V82" s="4">
        <v>12543.94</v>
      </c>
      <c r="W82" s="31">
        <f>SUM(E82:V82)</f>
        <v>52197.760000000009</v>
      </c>
      <c r="X82" s="13"/>
      <c r="Y82" s="13"/>
    </row>
    <row r="83" spans="1:26" ht="14.25" customHeight="1" thickBot="1" x14ac:dyDescent="0.25">
      <c r="A83" s="128"/>
      <c r="B83" s="129"/>
      <c r="C83" s="5" t="s">
        <v>30</v>
      </c>
      <c r="D83" s="25">
        <v>90.5</v>
      </c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>
        <v>90.5</v>
      </c>
      <c r="U83" s="6"/>
      <c r="V83" s="6"/>
      <c r="W83" s="32">
        <f>SUM(E83:V83)</f>
        <v>90.5</v>
      </c>
      <c r="X83" s="13"/>
      <c r="Y83" s="13"/>
    </row>
    <row r="84" spans="1:26" ht="12.75" customHeight="1" thickBot="1" x14ac:dyDescent="0.25">
      <c r="A84" s="128"/>
      <c r="B84" s="130"/>
      <c r="C84" s="7" t="s">
        <v>4</v>
      </c>
      <c r="D84" s="14">
        <f>SUM(D81:D83)</f>
        <v>60088.26</v>
      </c>
      <c r="E84" s="8">
        <f t="shared" ref="E84:W84" si="23">SUM(E81:E83)</f>
        <v>1210.07</v>
      </c>
      <c r="F84" s="8">
        <f t="shared" si="23"/>
        <v>17.559999999999999</v>
      </c>
      <c r="G84" s="8"/>
      <c r="H84" s="8">
        <f t="shared" si="23"/>
        <v>767.34</v>
      </c>
      <c r="I84" s="8">
        <f t="shared" si="23"/>
        <v>2258.4299999999998</v>
      </c>
      <c r="J84" s="8">
        <f t="shared" si="23"/>
        <v>2358.61</v>
      </c>
      <c r="K84" s="8">
        <f t="shared" si="23"/>
        <v>270</v>
      </c>
      <c r="L84" s="8">
        <f t="shared" si="23"/>
        <v>62.22</v>
      </c>
      <c r="M84" s="8"/>
      <c r="N84" s="8">
        <f t="shared" si="23"/>
        <v>4700.58</v>
      </c>
      <c r="O84" s="8">
        <f t="shared" si="23"/>
        <v>201.6</v>
      </c>
      <c r="P84" s="8"/>
      <c r="Q84" s="8">
        <f t="shared" si="23"/>
        <v>734.26</v>
      </c>
      <c r="R84" s="8">
        <f t="shared" si="23"/>
        <v>4370.13</v>
      </c>
      <c r="S84" s="8">
        <f t="shared" si="23"/>
        <v>221</v>
      </c>
      <c r="T84" s="8">
        <f t="shared" si="23"/>
        <v>22572.52</v>
      </c>
      <c r="U84" s="8">
        <f t="shared" si="23"/>
        <v>0</v>
      </c>
      <c r="V84" s="8"/>
      <c r="W84" s="16">
        <f t="shared" si="23"/>
        <v>52288.260000000009</v>
      </c>
      <c r="X84" s="97"/>
      <c r="Y84" s="58">
        <v>52288.26</v>
      </c>
      <c r="Z84" s="3">
        <f>D84+X84-Y84</f>
        <v>7800</v>
      </c>
    </row>
    <row r="85" spans="1:26" ht="22.5" customHeight="1" x14ac:dyDescent="0.2">
      <c r="A85" s="128">
        <v>21</v>
      </c>
      <c r="B85" s="129" t="s">
        <v>44</v>
      </c>
      <c r="C85" s="20" t="s">
        <v>29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33">
        <f>SUM(E85:V85)</f>
        <v>0</v>
      </c>
      <c r="X85" s="13"/>
      <c r="Y85" s="13"/>
    </row>
    <row r="86" spans="1:26" ht="24" customHeight="1" x14ac:dyDescent="0.2">
      <c r="A86" s="128"/>
      <c r="B86" s="129"/>
      <c r="C86" s="3" t="s">
        <v>61</v>
      </c>
      <c r="D86" s="26">
        <v>10888.4</v>
      </c>
      <c r="E86" s="4"/>
      <c r="F86" s="4"/>
      <c r="G86" s="4"/>
      <c r="H86" s="4"/>
      <c r="I86" s="4">
        <v>538.74</v>
      </c>
      <c r="J86" s="4">
        <v>3297.28</v>
      </c>
      <c r="K86" s="4">
        <v>400</v>
      </c>
      <c r="L86" s="4">
        <v>200</v>
      </c>
      <c r="M86" s="4"/>
      <c r="N86" s="4"/>
      <c r="O86" s="4">
        <v>500</v>
      </c>
      <c r="P86" s="4"/>
      <c r="Q86" s="4">
        <v>295.13</v>
      </c>
      <c r="R86" s="4">
        <v>2619.81</v>
      </c>
      <c r="S86" s="4"/>
      <c r="T86" s="4">
        <v>3094.53</v>
      </c>
      <c r="U86" s="4"/>
      <c r="V86" s="4"/>
      <c r="W86" s="31">
        <f>SUM(E86:V86)</f>
        <v>10945.490000000002</v>
      </c>
      <c r="X86" s="13"/>
      <c r="Y86" s="13"/>
    </row>
    <row r="87" spans="1:26" ht="12" customHeight="1" thickBot="1" x14ac:dyDescent="0.25">
      <c r="A87" s="128"/>
      <c r="B87" s="129"/>
      <c r="C87" s="5" t="s">
        <v>30</v>
      </c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32">
        <f>SUM(E87:V87)</f>
        <v>0</v>
      </c>
      <c r="X87" s="13"/>
      <c r="Y87" s="13"/>
    </row>
    <row r="88" spans="1:26" ht="12.75" customHeight="1" thickBot="1" x14ac:dyDescent="0.25">
      <c r="A88" s="128"/>
      <c r="B88" s="130"/>
      <c r="C88" s="7" t="s">
        <v>4</v>
      </c>
      <c r="D88" s="14">
        <f>SUM(D85:D87)</f>
        <v>10888.4</v>
      </c>
      <c r="E88" s="8"/>
      <c r="F88" s="8"/>
      <c r="G88" s="8"/>
      <c r="H88" s="8"/>
      <c r="I88" s="8">
        <f t="shared" ref="I88:W88" si="24">SUM(I85:I87)</f>
        <v>538.74</v>
      </c>
      <c r="J88" s="8">
        <f t="shared" si="24"/>
        <v>3297.28</v>
      </c>
      <c r="K88" s="8"/>
      <c r="L88" s="8">
        <f t="shared" si="24"/>
        <v>200</v>
      </c>
      <c r="M88" s="8"/>
      <c r="N88" s="8">
        <f t="shared" si="24"/>
        <v>0</v>
      </c>
      <c r="O88" s="8">
        <f t="shared" si="24"/>
        <v>500</v>
      </c>
      <c r="P88" s="8"/>
      <c r="Q88" s="8"/>
      <c r="R88" s="8">
        <f t="shared" si="24"/>
        <v>2619.81</v>
      </c>
      <c r="S88" s="8"/>
      <c r="T88" s="8">
        <f t="shared" si="24"/>
        <v>3094.53</v>
      </c>
      <c r="U88" s="8"/>
      <c r="V88" s="8"/>
      <c r="W88" s="16">
        <f t="shared" si="24"/>
        <v>10945.490000000002</v>
      </c>
      <c r="X88" s="97">
        <v>1757.09</v>
      </c>
      <c r="Y88" s="58">
        <v>12645.49</v>
      </c>
      <c r="Z88" s="3">
        <f>D88+X88-Y88</f>
        <v>0</v>
      </c>
    </row>
    <row r="89" spans="1:26" ht="21" customHeight="1" x14ac:dyDescent="0.2">
      <c r="A89" s="128">
        <v>22</v>
      </c>
      <c r="B89" s="129" t="s">
        <v>45</v>
      </c>
      <c r="C89" s="20" t="s">
        <v>29</v>
      </c>
      <c r="D89" s="27">
        <v>2886.81</v>
      </c>
      <c r="E89" s="2"/>
      <c r="F89" s="2"/>
      <c r="G89" s="2"/>
      <c r="H89" s="2"/>
      <c r="I89" s="2"/>
      <c r="J89" s="2">
        <v>386.81</v>
      </c>
      <c r="K89" s="2"/>
      <c r="L89" s="2"/>
      <c r="M89" s="2"/>
      <c r="N89" s="2"/>
      <c r="O89" s="2"/>
      <c r="P89" s="2"/>
      <c r="Q89" s="2"/>
      <c r="R89" s="2"/>
      <c r="S89" s="2"/>
      <c r="T89" s="2">
        <v>2500</v>
      </c>
      <c r="U89" s="2"/>
      <c r="V89" s="2"/>
      <c r="W89" s="33">
        <f>SUM(E89:V89)</f>
        <v>2886.81</v>
      </c>
      <c r="X89" s="91"/>
      <c r="Y89" s="91"/>
    </row>
    <row r="90" spans="1:26" ht="22.5" customHeight="1" x14ac:dyDescent="0.2">
      <c r="A90" s="128"/>
      <c r="B90" s="129"/>
      <c r="C90" s="3" t="s">
        <v>61</v>
      </c>
      <c r="D90" s="26">
        <v>34649.449999999997</v>
      </c>
      <c r="E90" s="4"/>
      <c r="F90" s="4"/>
      <c r="G90" s="4"/>
      <c r="H90" s="4"/>
      <c r="I90" s="4"/>
      <c r="J90" s="4">
        <v>17944.89</v>
      </c>
      <c r="K90" s="4"/>
      <c r="L90" s="4">
        <v>10579.17</v>
      </c>
      <c r="M90" s="4"/>
      <c r="N90" s="4"/>
      <c r="O90" s="4"/>
      <c r="P90" s="4"/>
      <c r="Q90" s="4"/>
      <c r="R90" s="4"/>
      <c r="S90" s="4"/>
      <c r="T90" s="4">
        <v>6125.39</v>
      </c>
      <c r="U90" s="4"/>
      <c r="V90" s="4"/>
      <c r="W90" s="31">
        <f>SUM(E90:V90)</f>
        <v>34649.449999999997</v>
      </c>
      <c r="X90" s="91"/>
      <c r="Y90" s="91"/>
    </row>
    <row r="91" spans="1:26" ht="15" customHeight="1" thickBot="1" x14ac:dyDescent="0.25">
      <c r="A91" s="128"/>
      <c r="B91" s="129"/>
      <c r="C91" s="5" t="s">
        <v>30</v>
      </c>
      <c r="D91" s="25">
        <v>0</v>
      </c>
      <c r="E91" s="6"/>
      <c r="F91" s="6"/>
      <c r="G91" s="6"/>
      <c r="H91" s="6"/>
      <c r="I91" s="6"/>
      <c r="J91" s="6"/>
      <c r="K91" s="6"/>
      <c r="L91" s="11"/>
      <c r="M91" s="11"/>
      <c r="N91" s="6"/>
      <c r="O91" s="6"/>
      <c r="P91" s="6"/>
      <c r="Q91" s="6"/>
      <c r="R91" s="6"/>
      <c r="S91" s="6"/>
      <c r="T91" s="6"/>
      <c r="U91" s="6"/>
      <c r="V91" s="6"/>
      <c r="W91" s="32">
        <f>SUM(E91:V91)</f>
        <v>0</v>
      </c>
      <c r="X91" s="91"/>
      <c r="Y91" s="91"/>
    </row>
    <row r="92" spans="1:26" ht="12.75" customHeight="1" thickBot="1" x14ac:dyDescent="0.25">
      <c r="A92" s="128"/>
      <c r="B92" s="130"/>
      <c r="C92" s="7" t="s">
        <v>4</v>
      </c>
      <c r="D92" s="14">
        <f>SUM(D89:D91)</f>
        <v>37536.259999999995</v>
      </c>
      <c r="E92" s="8"/>
      <c r="F92" s="8"/>
      <c r="G92" s="8"/>
      <c r="H92" s="8"/>
      <c r="I92" s="8"/>
      <c r="J92" s="8">
        <f t="shared" ref="J92:W92" si="25">SUM(J89:J91)</f>
        <v>18331.7</v>
      </c>
      <c r="K92" s="8"/>
      <c r="L92" s="10">
        <f t="shared" si="25"/>
        <v>10579.17</v>
      </c>
      <c r="M92" s="10"/>
      <c r="N92" s="8"/>
      <c r="O92" s="8"/>
      <c r="P92" s="8"/>
      <c r="Q92" s="8"/>
      <c r="R92" s="8">
        <f t="shared" si="25"/>
        <v>0</v>
      </c>
      <c r="S92" s="8"/>
      <c r="T92" s="8">
        <f t="shared" si="25"/>
        <v>8625.39</v>
      </c>
      <c r="U92" s="8"/>
      <c r="V92" s="8"/>
      <c r="W92" s="16">
        <f t="shared" si="25"/>
        <v>37536.259999999995</v>
      </c>
      <c r="X92" s="97"/>
      <c r="Y92" s="58">
        <v>37536.259999999995</v>
      </c>
      <c r="Z92" s="3">
        <f>D92+X92-Y92</f>
        <v>0</v>
      </c>
    </row>
    <row r="93" spans="1:26" ht="24" x14ac:dyDescent="0.2">
      <c r="A93" s="128">
        <v>23</v>
      </c>
      <c r="B93" s="129" t="s">
        <v>46</v>
      </c>
      <c r="C93" s="20" t="s">
        <v>29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33">
        <f>SUM(E93:V93)</f>
        <v>0</v>
      </c>
      <c r="X93" s="13"/>
      <c r="Y93" s="13"/>
    </row>
    <row r="94" spans="1:26" ht="22.5" customHeight="1" x14ac:dyDescent="0.2">
      <c r="A94" s="128"/>
      <c r="B94" s="129"/>
      <c r="C94" s="3" t="s">
        <v>61</v>
      </c>
      <c r="D94" s="26">
        <v>14799</v>
      </c>
      <c r="E94" s="4"/>
      <c r="F94" s="4"/>
      <c r="G94" s="4">
        <v>1500</v>
      </c>
      <c r="H94" s="4"/>
      <c r="I94" s="4">
        <v>500</v>
      </c>
      <c r="J94" s="4">
        <v>1900</v>
      </c>
      <c r="K94" s="4"/>
      <c r="L94" s="4"/>
      <c r="M94" s="4"/>
      <c r="N94" s="4">
        <v>100</v>
      </c>
      <c r="O94" s="4">
        <v>100</v>
      </c>
      <c r="P94" s="4"/>
      <c r="Q94" s="4"/>
      <c r="R94" s="4">
        <v>300</v>
      </c>
      <c r="S94" s="4"/>
      <c r="T94" s="4">
        <v>8800</v>
      </c>
      <c r="U94" s="4"/>
      <c r="V94" s="4">
        <v>1599</v>
      </c>
      <c r="W94" s="92">
        <f>SUM(E94:V94)</f>
        <v>14799</v>
      </c>
      <c r="X94" s="13"/>
      <c r="Y94" s="13"/>
    </row>
    <row r="95" spans="1:26" ht="14.25" customHeight="1" thickBot="1" x14ac:dyDescent="0.25">
      <c r="A95" s="128"/>
      <c r="B95" s="129"/>
      <c r="C95" s="5" t="s">
        <v>30</v>
      </c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32">
        <f>SUM(E95:V95)</f>
        <v>0</v>
      </c>
      <c r="X95" s="13"/>
      <c r="Y95" s="13"/>
    </row>
    <row r="96" spans="1:26" ht="12.75" customHeight="1" thickBot="1" x14ac:dyDescent="0.25">
      <c r="A96" s="128"/>
      <c r="B96" s="130"/>
      <c r="C96" s="7" t="s">
        <v>4</v>
      </c>
      <c r="D96" s="14">
        <f>SUM(D93:D95)</f>
        <v>14799</v>
      </c>
      <c r="E96" s="8"/>
      <c r="F96" s="8"/>
      <c r="G96" s="8">
        <f t="shared" ref="G96:W96" si="26">SUM(G93:G95)</f>
        <v>1500</v>
      </c>
      <c r="H96" s="8"/>
      <c r="I96" s="8">
        <f t="shared" si="26"/>
        <v>500</v>
      </c>
      <c r="J96" s="8">
        <f t="shared" si="26"/>
        <v>1900</v>
      </c>
      <c r="K96" s="8">
        <f t="shared" si="26"/>
        <v>0</v>
      </c>
      <c r="L96" s="8">
        <f t="shared" si="26"/>
        <v>0</v>
      </c>
      <c r="M96" s="8"/>
      <c r="N96" s="8">
        <f t="shared" si="26"/>
        <v>100</v>
      </c>
      <c r="O96" s="8">
        <f t="shared" si="26"/>
        <v>100</v>
      </c>
      <c r="P96" s="8"/>
      <c r="Q96" s="8"/>
      <c r="R96" s="8">
        <f t="shared" si="26"/>
        <v>300</v>
      </c>
      <c r="S96" s="8"/>
      <c r="T96" s="8">
        <f t="shared" si="26"/>
        <v>8800</v>
      </c>
      <c r="U96" s="8"/>
      <c r="V96" s="8"/>
      <c r="W96" s="16">
        <f t="shared" si="26"/>
        <v>14799</v>
      </c>
      <c r="X96" s="97"/>
      <c r="Y96" s="58">
        <v>14799</v>
      </c>
      <c r="Z96" s="3">
        <f>D96+X96-Y96</f>
        <v>0</v>
      </c>
    </row>
    <row r="97" spans="1:26" ht="24" x14ac:dyDescent="0.2">
      <c r="A97" s="128">
        <v>24</v>
      </c>
      <c r="B97" s="129" t="s">
        <v>47</v>
      </c>
      <c r="C97" s="20" t="s">
        <v>29</v>
      </c>
      <c r="D97" s="27">
        <v>25282.84</v>
      </c>
      <c r="E97" s="2"/>
      <c r="F97" s="2"/>
      <c r="G97" s="2"/>
      <c r="H97" s="2">
        <v>1483.99</v>
      </c>
      <c r="I97" s="2">
        <v>5000</v>
      </c>
      <c r="J97" s="2"/>
      <c r="K97" s="2"/>
      <c r="L97" s="2"/>
      <c r="M97" s="2"/>
      <c r="N97" s="2">
        <v>3800</v>
      </c>
      <c r="O97" s="2"/>
      <c r="P97" s="2"/>
      <c r="Q97" s="2"/>
      <c r="R97" s="2">
        <v>4800</v>
      </c>
      <c r="S97" s="2"/>
      <c r="T97" s="2">
        <v>10198.85</v>
      </c>
      <c r="U97" s="2"/>
      <c r="V97" s="2"/>
      <c r="W97" s="33">
        <f>SUM(E97:V97)</f>
        <v>25282.84</v>
      </c>
      <c r="X97" s="13"/>
      <c r="Y97" s="13"/>
    </row>
    <row r="98" spans="1:26" ht="24" customHeight="1" x14ac:dyDescent="0.2">
      <c r="A98" s="128"/>
      <c r="B98" s="129"/>
      <c r="C98" s="3" t="s">
        <v>61</v>
      </c>
      <c r="D98" s="26">
        <v>6851.97</v>
      </c>
      <c r="E98" s="4"/>
      <c r="F98" s="4"/>
      <c r="G98" s="4">
        <v>2776.03</v>
      </c>
      <c r="H98" s="4">
        <v>197.27</v>
      </c>
      <c r="I98" s="4"/>
      <c r="J98" s="4"/>
      <c r="K98" s="4">
        <v>878.67</v>
      </c>
      <c r="L98" s="4"/>
      <c r="M98" s="4"/>
      <c r="N98" s="4"/>
      <c r="O98" s="4"/>
      <c r="P98" s="4"/>
      <c r="Q98" s="4"/>
      <c r="R98" s="4"/>
      <c r="S98" s="4"/>
      <c r="T98" s="4">
        <v>3000</v>
      </c>
      <c r="U98" s="4"/>
      <c r="V98" s="4"/>
      <c r="W98" s="31">
        <f>SUM(E98:V98)</f>
        <v>6851.97</v>
      </c>
      <c r="X98" s="13"/>
      <c r="Y98" s="13"/>
    </row>
    <row r="99" spans="1:26" ht="12.75" customHeight="1" thickBot="1" x14ac:dyDescent="0.25">
      <c r="A99" s="128"/>
      <c r="B99" s="129"/>
      <c r="C99" s="5" t="s">
        <v>30</v>
      </c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32">
        <f>SUM(E99:V99)</f>
        <v>0</v>
      </c>
      <c r="X99" s="13"/>
      <c r="Y99" s="13"/>
    </row>
    <row r="100" spans="1:26" ht="12.75" customHeight="1" thickBot="1" x14ac:dyDescent="0.25">
      <c r="A100" s="128"/>
      <c r="B100" s="130"/>
      <c r="C100" s="7" t="s">
        <v>4</v>
      </c>
      <c r="D100" s="14">
        <f>SUM(D97:D99)</f>
        <v>32134.81</v>
      </c>
      <c r="E100" s="8"/>
      <c r="F100" s="8"/>
      <c r="G100" s="8">
        <f t="shared" ref="G100:W100" si="27">SUM(G97:G99)</f>
        <v>2776.03</v>
      </c>
      <c r="H100" s="8">
        <f t="shared" si="27"/>
        <v>1681.26</v>
      </c>
      <c r="I100" s="8">
        <f t="shared" si="27"/>
        <v>5000</v>
      </c>
      <c r="J100" s="8">
        <f t="shared" si="27"/>
        <v>0</v>
      </c>
      <c r="K100" s="8">
        <f t="shared" si="27"/>
        <v>878.67</v>
      </c>
      <c r="L100" s="8">
        <f t="shared" si="27"/>
        <v>0</v>
      </c>
      <c r="M100" s="8"/>
      <c r="N100" s="8">
        <f t="shared" si="27"/>
        <v>3800</v>
      </c>
      <c r="O100" s="8">
        <f t="shared" si="27"/>
        <v>0</v>
      </c>
      <c r="P100" s="8"/>
      <c r="Q100" s="8">
        <f t="shared" si="27"/>
        <v>0</v>
      </c>
      <c r="R100" s="8">
        <f t="shared" si="27"/>
        <v>4800</v>
      </c>
      <c r="S100" s="8"/>
      <c r="T100" s="8">
        <f t="shared" si="27"/>
        <v>13198.85</v>
      </c>
      <c r="U100" s="8"/>
      <c r="V100" s="8"/>
      <c r="W100" s="16">
        <f t="shared" si="27"/>
        <v>32134.81</v>
      </c>
      <c r="X100" s="97"/>
      <c r="Y100" s="58">
        <v>32134.81</v>
      </c>
      <c r="Z100" s="3">
        <f>D100+X100-Y100</f>
        <v>0</v>
      </c>
    </row>
    <row r="101" spans="1:26" ht="24.75" customHeight="1" x14ac:dyDescent="0.2">
      <c r="A101" s="128">
        <v>25</v>
      </c>
      <c r="B101" s="137" t="s">
        <v>48</v>
      </c>
      <c r="C101" s="20" t="s">
        <v>29</v>
      </c>
      <c r="D101" s="27">
        <v>8020.3000000000011</v>
      </c>
      <c r="E101" s="2"/>
      <c r="F101" s="2"/>
      <c r="G101" s="2"/>
      <c r="H101" s="2">
        <v>2.93</v>
      </c>
      <c r="I101" s="2">
        <v>217.02</v>
      </c>
      <c r="J101" s="2">
        <v>1202.6199999999999</v>
      </c>
      <c r="K101" s="2"/>
      <c r="L101" s="2"/>
      <c r="M101" s="2"/>
      <c r="N101" s="2">
        <v>746.34</v>
      </c>
      <c r="O101" s="2">
        <v>294.44</v>
      </c>
      <c r="P101" s="2"/>
      <c r="Q101" s="2">
        <v>132</v>
      </c>
      <c r="R101" s="2">
        <v>2074.7600000000002</v>
      </c>
      <c r="S101" s="2"/>
      <c r="T101" s="2">
        <v>3350.19</v>
      </c>
      <c r="U101" s="2"/>
      <c r="V101" s="2"/>
      <c r="W101" s="33">
        <f>SUM(E101:V101)</f>
        <v>8020.3000000000011</v>
      </c>
      <c r="X101" s="13"/>
      <c r="Y101" s="13"/>
    </row>
    <row r="102" spans="1:26" ht="24" customHeight="1" x14ac:dyDescent="0.2">
      <c r="A102" s="128"/>
      <c r="B102" s="137"/>
      <c r="C102" s="3" t="s">
        <v>61</v>
      </c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31">
        <f>SUM(E102:V102)</f>
        <v>0</v>
      </c>
      <c r="X102" s="13"/>
      <c r="Y102" s="13"/>
    </row>
    <row r="103" spans="1:26" ht="12.75" customHeight="1" thickBot="1" x14ac:dyDescent="0.25">
      <c r="A103" s="128"/>
      <c r="B103" s="137"/>
      <c r="C103" s="5" t="s">
        <v>30</v>
      </c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32">
        <f>SUM(E103:V103)</f>
        <v>0</v>
      </c>
      <c r="X103" s="13"/>
      <c r="Y103" s="13"/>
    </row>
    <row r="104" spans="1:26" ht="12.75" customHeight="1" thickBot="1" x14ac:dyDescent="0.25">
      <c r="A104" s="128"/>
      <c r="B104" s="138"/>
      <c r="C104" s="7" t="s">
        <v>4</v>
      </c>
      <c r="D104" s="14">
        <f>SUM(D101:D103)</f>
        <v>8020.3000000000011</v>
      </c>
      <c r="E104" s="8"/>
      <c r="F104" s="8"/>
      <c r="G104" s="8"/>
      <c r="H104" s="8"/>
      <c r="I104" s="8">
        <f t="shared" ref="I104:W104" si="28">SUM(I101:I103)</f>
        <v>217.02</v>
      </c>
      <c r="J104" s="8">
        <f t="shared" si="28"/>
        <v>1202.6199999999999</v>
      </c>
      <c r="K104" s="8"/>
      <c r="L104" s="8">
        <f t="shared" si="28"/>
        <v>0</v>
      </c>
      <c r="M104" s="8"/>
      <c r="N104" s="8"/>
      <c r="O104" s="8">
        <f t="shared" si="28"/>
        <v>294.44</v>
      </c>
      <c r="P104" s="8"/>
      <c r="Q104" s="8">
        <f t="shared" si="28"/>
        <v>132</v>
      </c>
      <c r="R104" s="8"/>
      <c r="S104" s="8"/>
      <c r="T104" s="8">
        <f t="shared" si="28"/>
        <v>3350.19</v>
      </c>
      <c r="U104" s="8"/>
      <c r="V104" s="8"/>
      <c r="W104" s="16">
        <f t="shared" si="28"/>
        <v>8020.3000000000011</v>
      </c>
      <c r="X104" s="97"/>
      <c r="Y104" s="58">
        <v>8020.3000000000011</v>
      </c>
      <c r="Z104" s="3">
        <f>D104+X104-Y104</f>
        <v>0</v>
      </c>
    </row>
    <row r="105" spans="1:26" ht="21" customHeight="1" x14ac:dyDescent="0.2">
      <c r="A105" s="128">
        <v>26</v>
      </c>
      <c r="B105" s="129" t="s">
        <v>49</v>
      </c>
      <c r="C105" s="20" t="s">
        <v>29</v>
      </c>
      <c r="D105" s="27">
        <v>1645</v>
      </c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>
        <v>400</v>
      </c>
      <c r="S105" s="2"/>
      <c r="T105" s="2">
        <v>1245</v>
      </c>
      <c r="U105" s="2"/>
      <c r="V105" s="2"/>
      <c r="W105" s="33">
        <f>SUM(E105:V105)</f>
        <v>1645</v>
      </c>
      <c r="X105" s="13"/>
      <c r="Y105" s="13"/>
    </row>
    <row r="106" spans="1:26" ht="24" customHeight="1" x14ac:dyDescent="0.2">
      <c r="A106" s="128"/>
      <c r="B106" s="129"/>
      <c r="C106" s="3" t="s">
        <v>61</v>
      </c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31">
        <f>SUM(E106:V106)</f>
        <v>0</v>
      </c>
      <c r="X106" s="13"/>
      <c r="Y106" s="13"/>
    </row>
    <row r="107" spans="1:26" ht="12.75" thickBot="1" x14ac:dyDescent="0.25">
      <c r="A107" s="128"/>
      <c r="B107" s="129"/>
      <c r="C107" s="5" t="s">
        <v>30</v>
      </c>
      <c r="D107" s="25">
        <v>437</v>
      </c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>
        <v>437</v>
      </c>
      <c r="U107" s="6"/>
      <c r="V107" s="6"/>
      <c r="W107" s="32">
        <f>SUM(E107:V107)</f>
        <v>437</v>
      </c>
      <c r="X107" s="13"/>
      <c r="Y107" s="13"/>
    </row>
    <row r="108" spans="1:26" ht="12.75" customHeight="1" thickBot="1" x14ac:dyDescent="0.25">
      <c r="A108" s="128"/>
      <c r="B108" s="130"/>
      <c r="C108" s="7" t="s">
        <v>4</v>
      </c>
      <c r="D108" s="14">
        <f>SUM(D105:D107)</f>
        <v>2082</v>
      </c>
      <c r="E108" s="8"/>
      <c r="F108" s="8"/>
      <c r="G108" s="8"/>
      <c r="H108" s="8"/>
      <c r="I108" s="8"/>
      <c r="J108" s="8"/>
      <c r="K108" s="8"/>
      <c r="L108" s="8">
        <f t="shared" ref="L108:W108" si="29">SUM(L105:L107)</f>
        <v>0</v>
      </c>
      <c r="M108" s="8"/>
      <c r="N108" s="8"/>
      <c r="O108" s="8"/>
      <c r="P108" s="8"/>
      <c r="Q108" s="8">
        <f t="shared" si="29"/>
        <v>0</v>
      </c>
      <c r="R108" s="8">
        <f t="shared" si="29"/>
        <v>400</v>
      </c>
      <c r="S108" s="8"/>
      <c r="T108" s="8">
        <f t="shared" si="29"/>
        <v>1682</v>
      </c>
      <c r="U108" s="8"/>
      <c r="V108" s="8"/>
      <c r="W108" s="16">
        <f t="shared" si="29"/>
        <v>2082</v>
      </c>
      <c r="X108" s="97"/>
      <c r="Y108" s="94">
        <v>2082</v>
      </c>
      <c r="Z108" s="3">
        <f>D108+X108-Y108</f>
        <v>0</v>
      </c>
    </row>
    <row r="109" spans="1:26" ht="24" x14ac:dyDescent="0.2">
      <c r="A109" s="128">
        <v>27</v>
      </c>
      <c r="B109" s="129" t="s">
        <v>50</v>
      </c>
      <c r="C109" s="20" t="s">
        <v>29</v>
      </c>
      <c r="D109" s="27">
        <v>4867.6000000000004</v>
      </c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>
        <v>4867.6000000000004</v>
      </c>
      <c r="U109" s="2"/>
      <c r="V109" s="2"/>
      <c r="W109" s="33">
        <f>SUM(E109:V109)</f>
        <v>4867.6000000000004</v>
      </c>
      <c r="X109" s="13"/>
      <c r="Y109" s="13"/>
    </row>
    <row r="110" spans="1:26" ht="20.25" customHeight="1" x14ac:dyDescent="0.2">
      <c r="A110" s="128"/>
      <c r="B110" s="129"/>
      <c r="C110" s="3" t="s">
        <v>61</v>
      </c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31">
        <f>SUM(E110:V110)</f>
        <v>0</v>
      </c>
      <c r="X110" s="13"/>
      <c r="Y110" s="13"/>
    </row>
    <row r="111" spans="1:26" ht="15" customHeight="1" thickBot="1" x14ac:dyDescent="0.25">
      <c r="A111" s="128"/>
      <c r="B111" s="129"/>
      <c r="C111" s="5" t="s">
        <v>30</v>
      </c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32">
        <f>SUM(E111:V111)</f>
        <v>0</v>
      </c>
      <c r="X111" s="13"/>
      <c r="Y111" s="13"/>
    </row>
    <row r="112" spans="1:26" ht="12.75" customHeight="1" thickBot="1" x14ac:dyDescent="0.25">
      <c r="A112" s="128"/>
      <c r="B112" s="130"/>
      <c r="C112" s="7" t="s">
        <v>4</v>
      </c>
      <c r="D112" s="14">
        <f>SUM(D109:D111)</f>
        <v>4867.6000000000004</v>
      </c>
      <c r="E112" s="8">
        <f t="shared" ref="E112:W112" si="30">SUM(E109:E111)</f>
        <v>0</v>
      </c>
      <c r="F112" s="8">
        <f t="shared" si="30"/>
        <v>0</v>
      </c>
      <c r="G112" s="8">
        <f t="shared" si="30"/>
        <v>0</v>
      </c>
      <c r="H112" s="8">
        <f t="shared" si="30"/>
        <v>0</v>
      </c>
      <c r="I112" s="8">
        <f t="shared" si="30"/>
        <v>0</v>
      </c>
      <c r="J112" s="8">
        <f t="shared" si="30"/>
        <v>0</v>
      </c>
      <c r="K112" s="8">
        <f t="shared" si="30"/>
        <v>0</v>
      </c>
      <c r="L112" s="8">
        <f t="shared" si="30"/>
        <v>0</v>
      </c>
      <c r="M112" s="8"/>
      <c r="N112" s="8">
        <f t="shared" si="30"/>
        <v>0</v>
      </c>
      <c r="O112" s="8">
        <f t="shared" si="30"/>
        <v>0</v>
      </c>
      <c r="P112" s="8">
        <f t="shared" si="30"/>
        <v>0</v>
      </c>
      <c r="Q112" s="8">
        <f t="shared" si="30"/>
        <v>0</v>
      </c>
      <c r="R112" s="8">
        <f t="shared" si="30"/>
        <v>0</v>
      </c>
      <c r="S112" s="8">
        <f t="shared" si="30"/>
        <v>0</v>
      </c>
      <c r="T112" s="8">
        <f t="shared" si="30"/>
        <v>4867.6000000000004</v>
      </c>
      <c r="U112" s="8">
        <f t="shared" si="30"/>
        <v>0</v>
      </c>
      <c r="V112" s="8">
        <f t="shared" si="30"/>
        <v>0</v>
      </c>
      <c r="W112" s="16">
        <f t="shared" si="30"/>
        <v>4867.6000000000004</v>
      </c>
      <c r="X112" s="97"/>
      <c r="Y112" s="58">
        <v>4867.6000000000004</v>
      </c>
      <c r="Z112" s="3">
        <f>D112+X112-Y112</f>
        <v>0</v>
      </c>
    </row>
    <row r="113" spans="1:26" ht="22.5" customHeight="1" x14ac:dyDescent="0.2">
      <c r="A113" s="128">
        <v>28</v>
      </c>
      <c r="B113" s="129" t="s">
        <v>51</v>
      </c>
      <c r="C113" s="20" t="s">
        <v>29</v>
      </c>
      <c r="D113" s="27">
        <v>66490.98</v>
      </c>
      <c r="E113" s="23">
        <v>28100</v>
      </c>
      <c r="F113" s="2">
        <v>400</v>
      </c>
      <c r="G113" s="2"/>
      <c r="H113" s="2">
        <v>282.94</v>
      </c>
      <c r="I113" s="2"/>
      <c r="J113" s="2">
        <v>1000</v>
      </c>
      <c r="K113" s="2">
        <v>1393.79</v>
      </c>
      <c r="L113" s="2">
        <v>94.2</v>
      </c>
      <c r="M113" s="2"/>
      <c r="N113" s="2">
        <v>909.71</v>
      </c>
      <c r="O113" s="2"/>
      <c r="P113" s="2"/>
      <c r="Q113" s="2"/>
      <c r="R113" s="2">
        <v>600</v>
      </c>
      <c r="S113" s="2">
        <v>1000</v>
      </c>
      <c r="T113" s="2">
        <v>18941.91</v>
      </c>
      <c r="U113" s="2">
        <v>1300</v>
      </c>
      <c r="V113" s="27">
        <v>12468.43</v>
      </c>
      <c r="W113" s="33">
        <f>SUM(E113:V113)</f>
        <v>66490.98000000001</v>
      </c>
      <c r="X113" s="13"/>
      <c r="Y113" s="13"/>
    </row>
    <row r="114" spans="1:26" ht="21.75" customHeight="1" x14ac:dyDescent="0.2">
      <c r="A114" s="128"/>
      <c r="B114" s="129"/>
      <c r="C114" s="3" t="s">
        <v>61</v>
      </c>
      <c r="D114" s="4"/>
      <c r="E114" s="17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30"/>
      <c r="W114" s="31">
        <f>SUM(E114:V114)</f>
        <v>0</v>
      </c>
      <c r="X114" s="13"/>
      <c r="Y114" s="13"/>
    </row>
    <row r="115" spans="1:26" ht="12.75" customHeight="1" thickBot="1" x14ac:dyDescent="0.25">
      <c r="A115" s="128"/>
      <c r="B115" s="129"/>
      <c r="C115" s="5" t="s">
        <v>30</v>
      </c>
      <c r="D115" s="25">
        <v>11095.59</v>
      </c>
      <c r="E115" s="18"/>
      <c r="F115" s="6"/>
      <c r="G115" s="6"/>
      <c r="H115" s="6"/>
      <c r="I115" s="6"/>
      <c r="J115" s="6">
        <v>200</v>
      </c>
      <c r="K115" s="6"/>
      <c r="L115" s="6"/>
      <c r="M115" s="6"/>
      <c r="N115" s="6"/>
      <c r="O115" s="6">
        <v>824</v>
      </c>
      <c r="P115" s="6"/>
      <c r="Q115" s="6"/>
      <c r="R115" s="6"/>
      <c r="S115" s="6"/>
      <c r="T115" s="6">
        <v>10071.59</v>
      </c>
      <c r="U115" s="6"/>
      <c r="V115" s="28"/>
      <c r="W115" s="32">
        <f>SUM(E115:V115)</f>
        <v>11095.59</v>
      </c>
      <c r="X115" s="13"/>
      <c r="Y115" s="13"/>
    </row>
    <row r="116" spans="1:26" ht="12.75" customHeight="1" thickBot="1" x14ac:dyDescent="0.25">
      <c r="A116" s="128"/>
      <c r="B116" s="130"/>
      <c r="C116" s="7" t="s">
        <v>4</v>
      </c>
      <c r="D116" s="14">
        <f>SUM(D113:D115)</f>
        <v>77586.569999999992</v>
      </c>
      <c r="E116" s="19">
        <f t="shared" ref="E116:W116" si="31">SUM(E113:E115)</f>
        <v>28100</v>
      </c>
      <c r="F116" s="8">
        <f t="shared" si="31"/>
        <v>400</v>
      </c>
      <c r="G116" s="8"/>
      <c r="H116" s="8">
        <f t="shared" si="31"/>
        <v>282.94</v>
      </c>
      <c r="I116" s="8"/>
      <c r="J116" s="8"/>
      <c r="K116" s="8"/>
      <c r="L116" s="8">
        <f t="shared" si="31"/>
        <v>94.2</v>
      </c>
      <c r="M116" s="8"/>
      <c r="N116" s="8"/>
      <c r="O116" s="8">
        <f t="shared" si="31"/>
        <v>824</v>
      </c>
      <c r="P116" s="8"/>
      <c r="Q116" s="8"/>
      <c r="R116" s="8">
        <f t="shared" si="31"/>
        <v>600</v>
      </c>
      <c r="S116" s="8">
        <f t="shared" si="31"/>
        <v>1000</v>
      </c>
      <c r="T116" s="8">
        <f t="shared" si="31"/>
        <v>29013.5</v>
      </c>
      <c r="U116" s="8">
        <f t="shared" si="31"/>
        <v>1300</v>
      </c>
      <c r="V116" s="8">
        <f t="shared" si="31"/>
        <v>12468.43</v>
      </c>
      <c r="W116" s="16">
        <f t="shared" si="31"/>
        <v>77586.570000000007</v>
      </c>
      <c r="X116" s="97"/>
      <c r="Y116" s="58">
        <v>77586.570000000007</v>
      </c>
      <c r="Z116" s="12">
        <f>D116+X116-Y116</f>
        <v>0</v>
      </c>
    </row>
    <row r="117" spans="1:26" ht="21.75" customHeight="1" x14ac:dyDescent="0.2">
      <c r="A117" s="128">
        <v>29</v>
      </c>
      <c r="B117" s="129" t="s">
        <v>52</v>
      </c>
      <c r="C117" s="20" t="s">
        <v>29</v>
      </c>
      <c r="D117" s="27">
        <v>9764.92</v>
      </c>
      <c r="E117" s="2"/>
      <c r="F117" s="2"/>
      <c r="G117" s="2"/>
      <c r="H117" s="2"/>
      <c r="I117" s="2">
        <v>1172.75</v>
      </c>
      <c r="J117" s="2">
        <v>1130.44</v>
      </c>
      <c r="K117" s="2"/>
      <c r="L117" s="2"/>
      <c r="M117" s="2"/>
      <c r="N117" s="2"/>
      <c r="O117" s="2"/>
      <c r="P117" s="2"/>
      <c r="Q117" s="2">
        <v>3000</v>
      </c>
      <c r="R117" s="2">
        <v>350.71</v>
      </c>
      <c r="S117" s="2"/>
      <c r="T117" s="2">
        <v>4116.1000000000004</v>
      </c>
      <c r="U117" s="2"/>
      <c r="V117" s="2"/>
      <c r="W117" s="33">
        <f>SUM(E117:V117)</f>
        <v>9770</v>
      </c>
      <c r="X117" s="93"/>
      <c r="Y117" s="93"/>
    </row>
    <row r="118" spans="1:26" ht="24" customHeight="1" x14ac:dyDescent="0.2">
      <c r="A118" s="128"/>
      <c r="B118" s="129"/>
      <c r="C118" s="3" t="s">
        <v>61</v>
      </c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31">
        <f>SUM(E118:V118)</f>
        <v>0</v>
      </c>
      <c r="X118" s="13"/>
      <c r="Y118" s="13"/>
    </row>
    <row r="119" spans="1:26" ht="13.5" customHeight="1" thickBot="1" x14ac:dyDescent="0.25">
      <c r="A119" s="128"/>
      <c r="B119" s="129"/>
      <c r="C119" s="5" t="s">
        <v>30</v>
      </c>
      <c r="D119" s="25">
        <v>10000</v>
      </c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>
        <v>5000</v>
      </c>
      <c r="U119" s="6"/>
      <c r="V119" s="25">
        <v>5000</v>
      </c>
      <c r="W119" s="32">
        <f>SUM(E119:V119)</f>
        <v>10000</v>
      </c>
      <c r="X119" s="13"/>
      <c r="Y119" s="13"/>
    </row>
    <row r="120" spans="1:26" ht="12.75" customHeight="1" thickBot="1" x14ac:dyDescent="0.25">
      <c r="A120" s="128"/>
      <c r="B120" s="130"/>
      <c r="C120" s="7" t="s">
        <v>4</v>
      </c>
      <c r="D120" s="14">
        <f>SUM(D117:D119)</f>
        <v>19764.919999999998</v>
      </c>
      <c r="E120" s="8">
        <f t="shared" ref="E120:W120" si="32">SUM(E117:E119)</f>
        <v>0</v>
      </c>
      <c r="F120" s="8">
        <f t="shared" si="32"/>
        <v>0</v>
      </c>
      <c r="G120" s="8">
        <f t="shared" si="32"/>
        <v>0</v>
      </c>
      <c r="H120" s="8">
        <f t="shared" si="32"/>
        <v>0</v>
      </c>
      <c r="I120" s="8">
        <f t="shared" si="32"/>
        <v>1172.75</v>
      </c>
      <c r="J120" s="8">
        <f t="shared" si="32"/>
        <v>1130.44</v>
      </c>
      <c r="K120" s="8">
        <f t="shared" si="32"/>
        <v>0</v>
      </c>
      <c r="L120" s="8">
        <f t="shared" si="32"/>
        <v>0</v>
      </c>
      <c r="M120" s="8"/>
      <c r="N120" s="8">
        <f t="shared" si="32"/>
        <v>0</v>
      </c>
      <c r="O120" s="8">
        <f t="shared" si="32"/>
        <v>0</v>
      </c>
      <c r="P120" s="8">
        <f t="shared" si="32"/>
        <v>0</v>
      </c>
      <c r="Q120" s="8">
        <f t="shared" si="32"/>
        <v>3000</v>
      </c>
      <c r="R120" s="8">
        <f t="shared" si="32"/>
        <v>350.71</v>
      </c>
      <c r="S120" s="8">
        <f t="shared" si="32"/>
        <v>0</v>
      </c>
      <c r="T120" s="8">
        <f t="shared" si="32"/>
        <v>9116.1</v>
      </c>
      <c r="U120" s="8">
        <f t="shared" si="32"/>
        <v>0</v>
      </c>
      <c r="V120" s="8">
        <f t="shared" si="32"/>
        <v>5000</v>
      </c>
      <c r="W120" s="16">
        <f t="shared" si="32"/>
        <v>19770</v>
      </c>
      <c r="X120" s="97">
        <v>21705.08</v>
      </c>
      <c r="Y120" s="58">
        <v>41470</v>
      </c>
      <c r="Z120" s="12">
        <f>D120+X120-Y120</f>
        <v>0</v>
      </c>
    </row>
    <row r="121" spans="1:26" ht="24" x14ac:dyDescent="0.2">
      <c r="A121" s="128">
        <v>30</v>
      </c>
      <c r="B121" s="129" t="s">
        <v>53</v>
      </c>
      <c r="C121" s="20" t="s">
        <v>29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33">
        <f>SUM(E121:V121)</f>
        <v>0</v>
      </c>
      <c r="X121" s="13"/>
      <c r="Y121" s="13"/>
    </row>
    <row r="122" spans="1:26" ht="24" customHeight="1" x14ac:dyDescent="0.2">
      <c r="A122" s="128"/>
      <c r="B122" s="129"/>
      <c r="C122" s="3" t="s">
        <v>61</v>
      </c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31">
        <f>SUM(E122:V122)</f>
        <v>0</v>
      </c>
      <c r="X122" s="13"/>
      <c r="Y122" s="13"/>
    </row>
    <row r="123" spans="1:26" ht="12" customHeight="1" thickBot="1" x14ac:dyDescent="0.25">
      <c r="A123" s="128"/>
      <c r="B123" s="129"/>
      <c r="C123" s="5" t="s">
        <v>30</v>
      </c>
      <c r="D123" s="25">
        <v>171.36</v>
      </c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>
        <v>171.36</v>
      </c>
      <c r="U123" s="6"/>
      <c r="V123" s="6"/>
      <c r="W123" s="32">
        <f>SUM(E123:V123)</f>
        <v>171.36</v>
      </c>
      <c r="X123" s="13"/>
      <c r="Y123" s="13"/>
    </row>
    <row r="124" spans="1:26" ht="12.75" customHeight="1" thickBot="1" x14ac:dyDescent="0.25">
      <c r="A124" s="128"/>
      <c r="B124" s="130"/>
      <c r="C124" s="7" t="s">
        <v>4</v>
      </c>
      <c r="D124" s="14">
        <f>SUM(D121:D123)</f>
        <v>171.36</v>
      </c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>
        <f t="shared" ref="T124:W124" si="33">SUM(T121:T123)</f>
        <v>171.36</v>
      </c>
      <c r="U124" s="8"/>
      <c r="V124" s="8"/>
      <c r="W124" s="16">
        <f t="shared" si="33"/>
        <v>171.36</v>
      </c>
      <c r="X124" s="97"/>
      <c r="Y124" s="58">
        <v>171.36</v>
      </c>
      <c r="Z124" s="3">
        <f>D124+X124-Y124</f>
        <v>0</v>
      </c>
    </row>
    <row r="125" spans="1:26" ht="20.25" customHeight="1" x14ac:dyDescent="0.2">
      <c r="A125" s="128">
        <v>31</v>
      </c>
      <c r="B125" s="129" t="s">
        <v>54</v>
      </c>
      <c r="C125" s="20" t="s">
        <v>29</v>
      </c>
      <c r="D125" s="27">
        <v>3125</v>
      </c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7">
        <v>3125</v>
      </c>
      <c r="U125" s="2"/>
      <c r="V125" s="2"/>
      <c r="W125" s="33">
        <f>SUM(E125:V125)</f>
        <v>3125</v>
      </c>
      <c r="X125" s="13"/>
      <c r="Y125" s="13"/>
    </row>
    <row r="126" spans="1:26" ht="26.25" customHeight="1" x14ac:dyDescent="0.2">
      <c r="A126" s="128"/>
      <c r="B126" s="129"/>
      <c r="C126" s="3" t="s">
        <v>61</v>
      </c>
      <c r="D126" s="4">
        <v>0</v>
      </c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31">
        <f>SUM(E126:V126)</f>
        <v>0</v>
      </c>
      <c r="X126" s="13"/>
      <c r="Y126" s="13"/>
    </row>
    <row r="127" spans="1:26" ht="14.25" customHeight="1" thickBot="1" x14ac:dyDescent="0.25">
      <c r="A127" s="128"/>
      <c r="B127" s="129"/>
      <c r="C127" s="5" t="s">
        <v>30</v>
      </c>
      <c r="D127" s="25">
        <v>760</v>
      </c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>
        <v>760</v>
      </c>
      <c r="U127" s="6"/>
      <c r="V127" s="6"/>
      <c r="W127" s="32">
        <f>SUM(E127:V127)</f>
        <v>760</v>
      </c>
      <c r="X127" s="13"/>
      <c r="Y127" s="13"/>
    </row>
    <row r="128" spans="1:26" ht="12.75" customHeight="1" thickBot="1" x14ac:dyDescent="0.25">
      <c r="A128" s="128"/>
      <c r="B128" s="130"/>
      <c r="C128" s="7" t="s">
        <v>4</v>
      </c>
      <c r="D128" s="14">
        <f>SUM(D125:D127)</f>
        <v>3885</v>
      </c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>
        <f t="shared" ref="T128:W128" si="34">SUM(T125:T127)</f>
        <v>3885</v>
      </c>
      <c r="U128" s="8"/>
      <c r="V128" s="8"/>
      <c r="W128" s="16">
        <f t="shared" si="34"/>
        <v>3885</v>
      </c>
      <c r="X128" s="97"/>
      <c r="Y128" s="94">
        <v>3885</v>
      </c>
      <c r="Z128" s="3">
        <f>D128+X128-Y128</f>
        <v>0</v>
      </c>
    </row>
    <row r="129" spans="1:26" ht="24" x14ac:dyDescent="0.2">
      <c r="A129" s="128">
        <v>32</v>
      </c>
      <c r="B129" s="129" t="s">
        <v>55</v>
      </c>
      <c r="C129" s="20" t="s">
        <v>29</v>
      </c>
      <c r="D129" s="27">
        <v>10405.6</v>
      </c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>
        <v>10405.6</v>
      </c>
      <c r="U129" s="2"/>
      <c r="V129" s="2"/>
      <c r="W129" s="33">
        <f>SUM(E129:V129)</f>
        <v>10405.6</v>
      </c>
      <c r="X129" s="13"/>
      <c r="Y129" s="13"/>
    </row>
    <row r="130" spans="1:26" ht="21.75" customHeight="1" x14ac:dyDescent="0.2">
      <c r="A130" s="128"/>
      <c r="B130" s="129"/>
      <c r="C130" s="3" t="s">
        <v>61</v>
      </c>
      <c r="D130" s="4">
        <v>0</v>
      </c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31">
        <f>SUM(E130:V130)</f>
        <v>0</v>
      </c>
      <c r="X130" s="13"/>
      <c r="Y130" s="13"/>
    </row>
    <row r="131" spans="1:26" ht="11.25" customHeight="1" thickBot="1" x14ac:dyDescent="0.25">
      <c r="A131" s="128"/>
      <c r="B131" s="129"/>
      <c r="C131" s="5" t="s">
        <v>30</v>
      </c>
      <c r="D131" s="25">
        <v>240</v>
      </c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>
        <v>240</v>
      </c>
      <c r="U131" s="6"/>
      <c r="V131" s="6"/>
      <c r="W131" s="32">
        <f>SUM(E131:V131)</f>
        <v>240</v>
      </c>
      <c r="X131" s="13"/>
      <c r="Y131" s="13"/>
    </row>
    <row r="132" spans="1:26" ht="12.75" customHeight="1" thickBot="1" x14ac:dyDescent="0.25">
      <c r="A132" s="128"/>
      <c r="B132" s="130"/>
      <c r="C132" s="7" t="s">
        <v>4</v>
      </c>
      <c r="D132" s="14">
        <f>SUM(D129:D131)</f>
        <v>10645.6</v>
      </c>
      <c r="E132" s="8"/>
      <c r="F132" s="8"/>
      <c r="G132" s="8"/>
      <c r="H132" s="8"/>
      <c r="I132" s="8"/>
      <c r="J132" s="8"/>
      <c r="K132" s="8"/>
      <c r="L132" s="8"/>
      <c r="M132" s="8"/>
      <c r="N132" s="8">
        <f t="shared" ref="N132:W132" si="35">SUM(N129:N131)</f>
        <v>0</v>
      </c>
      <c r="O132" s="8"/>
      <c r="P132" s="8"/>
      <c r="Q132" s="8"/>
      <c r="R132" s="8"/>
      <c r="S132" s="8"/>
      <c r="T132" s="8">
        <f t="shared" si="35"/>
        <v>10645.6</v>
      </c>
      <c r="U132" s="8"/>
      <c r="V132" s="8"/>
      <c r="W132" s="16">
        <f t="shared" si="35"/>
        <v>10645.6</v>
      </c>
      <c r="X132" s="97"/>
      <c r="Y132" s="58">
        <v>10645.6</v>
      </c>
      <c r="Z132" s="3">
        <f>D132+X132-Y132</f>
        <v>0</v>
      </c>
    </row>
    <row r="133" spans="1:26" ht="24" x14ac:dyDescent="0.2">
      <c r="A133" s="128">
        <v>33</v>
      </c>
      <c r="B133" s="129" t="s">
        <v>56</v>
      </c>
      <c r="C133" s="20" t="s">
        <v>29</v>
      </c>
      <c r="D133" s="27">
        <v>249.41</v>
      </c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>
        <v>249.41</v>
      </c>
      <c r="U133" s="2"/>
      <c r="V133" s="2"/>
      <c r="W133" s="33">
        <f>SUM(E133:V133)</f>
        <v>249.41</v>
      </c>
      <c r="X133" s="13"/>
      <c r="Y133" s="13"/>
    </row>
    <row r="134" spans="1:26" ht="24" customHeight="1" x14ac:dyDescent="0.2">
      <c r="A134" s="128"/>
      <c r="B134" s="129"/>
      <c r="C134" s="3" t="s">
        <v>61</v>
      </c>
      <c r="D134" s="26">
        <v>2995</v>
      </c>
      <c r="E134" s="4"/>
      <c r="F134" s="4"/>
      <c r="G134" s="4">
        <v>1500</v>
      </c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>
        <v>395</v>
      </c>
      <c r="S134" s="4"/>
      <c r="T134" s="4">
        <v>1100</v>
      </c>
      <c r="U134" s="4"/>
      <c r="V134" s="4"/>
      <c r="W134" s="31">
        <f>SUM(E134:V134)</f>
        <v>2995</v>
      </c>
      <c r="X134" s="13"/>
      <c r="Y134" s="13"/>
    </row>
    <row r="135" spans="1:26" ht="12.75" thickBot="1" x14ac:dyDescent="0.25">
      <c r="A135" s="128"/>
      <c r="B135" s="129"/>
      <c r="C135" s="5" t="s">
        <v>30</v>
      </c>
      <c r="D135" s="25">
        <v>956.26</v>
      </c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>
        <v>800</v>
      </c>
      <c r="U135" s="6"/>
      <c r="V135" s="6"/>
      <c r="W135" s="32">
        <f>SUM(E135:V135)</f>
        <v>800</v>
      </c>
      <c r="X135" s="13"/>
      <c r="Y135" s="13"/>
    </row>
    <row r="136" spans="1:26" ht="12" customHeight="1" thickBot="1" x14ac:dyDescent="0.25">
      <c r="A136" s="128"/>
      <c r="B136" s="130"/>
      <c r="C136" s="7" t="s">
        <v>4</v>
      </c>
      <c r="D136" s="14">
        <f>SUM(D133:D135)</f>
        <v>4200.67</v>
      </c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>
        <f t="shared" ref="O136:W136" si="36">SUM(O133:O135)</f>
        <v>0</v>
      </c>
      <c r="P136" s="8"/>
      <c r="Q136" s="8"/>
      <c r="R136" s="8"/>
      <c r="S136" s="8"/>
      <c r="T136" s="8">
        <f t="shared" si="36"/>
        <v>2149.41</v>
      </c>
      <c r="U136" s="8"/>
      <c r="V136" s="8"/>
      <c r="W136" s="16">
        <f t="shared" si="36"/>
        <v>4044.41</v>
      </c>
      <c r="X136" s="97"/>
      <c r="Y136" s="58">
        <v>4044.41</v>
      </c>
      <c r="Z136" s="3">
        <f>D136+X136-Y136</f>
        <v>156.26000000000022</v>
      </c>
    </row>
    <row r="137" spans="1:26" ht="22.5" customHeight="1" x14ac:dyDescent="0.2">
      <c r="A137" s="128">
        <v>34</v>
      </c>
      <c r="B137" s="129" t="s">
        <v>57</v>
      </c>
      <c r="C137" s="20" t="s">
        <v>29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33">
        <f>SUM(E137:V137)</f>
        <v>0</v>
      </c>
      <c r="X137" s="13"/>
      <c r="Y137" s="13"/>
    </row>
    <row r="138" spans="1:26" ht="24" customHeight="1" x14ac:dyDescent="0.2">
      <c r="A138" s="128"/>
      <c r="B138" s="129"/>
      <c r="C138" s="3" t="s">
        <v>61</v>
      </c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31">
        <f>SUM(E138:V138)</f>
        <v>0</v>
      </c>
      <c r="X138" s="13"/>
      <c r="Y138" s="13"/>
    </row>
    <row r="139" spans="1:26" ht="12.75" thickBot="1" x14ac:dyDescent="0.25">
      <c r="A139" s="128"/>
      <c r="B139" s="129"/>
      <c r="C139" s="5" t="s">
        <v>30</v>
      </c>
      <c r="D139" s="25">
        <v>175831.51</v>
      </c>
      <c r="E139" s="6"/>
      <c r="F139" s="6"/>
      <c r="G139" s="6"/>
      <c r="H139" s="6"/>
      <c r="I139" s="6"/>
      <c r="J139" s="6"/>
      <c r="K139" s="6"/>
      <c r="L139" s="6"/>
      <c r="M139" s="6"/>
      <c r="N139" s="6">
        <v>89807.96</v>
      </c>
      <c r="O139" s="6"/>
      <c r="P139" s="6"/>
      <c r="Q139" s="6"/>
      <c r="R139" s="6"/>
      <c r="S139" s="6"/>
      <c r="T139" s="6">
        <v>66560.69</v>
      </c>
      <c r="U139" s="6"/>
      <c r="V139" s="6"/>
      <c r="W139" s="32">
        <f>SUM(E139:V139)</f>
        <v>156368.65000000002</v>
      </c>
      <c r="X139" s="34"/>
      <c r="Y139" s="34"/>
      <c r="Z139" s="9"/>
    </row>
    <row r="140" spans="1:26" ht="12.75" customHeight="1" thickBot="1" x14ac:dyDescent="0.25">
      <c r="A140" s="128"/>
      <c r="B140" s="130"/>
      <c r="C140" s="7" t="s">
        <v>4</v>
      </c>
      <c r="D140" s="14">
        <f>SUM(D137:D139)</f>
        <v>175831.51</v>
      </c>
      <c r="E140" s="8">
        <f t="shared" ref="E140:W140" si="37">SUM(E137:E139)</f>
        <v>0</v>
      </c>
      <c r="F140" s="8">
        <f t="shared" si="37"/>
        <v>0</v>
      </c>
      <c r="G140" s="8">
        <f t="shared" si="37"/>
        <v>0</v>
      </c>
      <c r="H140" s="8">
        <f t="shared" si="37"/>
        <v>0</v>
      </c>
      <c r="I140" s="8">
        <f t="shared" si="37"/>
        <v>0</v>
      </c>
      <c r="J140" s="8">
        <f t="shared" si="37"/>
        <v>0</v>
      </c>
      <c r="K140" s="8">
        <f t="shared" si="37"/>
        <v>0</v>
      </c>
      <c r="L140" s="8">
        <f t="shared" si="37"/>
        <v>0</v>
      </c>
      <c r="M140" s="8">
        <f t="shared" si="37"/>
        <v>0</v>
      </c>
      <c r="N140" s="8">
        <f t="shared" si="37"/>
        <v>89807.96</v>
      </c>
      <c r="O140" s="8">
        <f t="shared" si="37"/>
        <v>0</v>
      </c>
      <c r="P140" s="8">
        <f t="shared" si="37"/>
        <v>0</v>
      </c>
      <c r="Q140" s="8">
        <f t="shared" si="37"/>
        <v>0</v>
      </c>
      <c r="R140" s="8">
        <f t="shared" si="37"/>
        <v>0</v>
      </c>
      <c r="S140" s="8">
        <f t="shared" si="37"/>
        <v>0</v>
      </c>
      <c r="T140" s="8">
        <f t="shared" si="37"/>
        <v>66560.69</v>
      </c>
      <c r="U140" s="8">
        <f t="shared" si="37"/>
        <v>0</v>
      </c>
      <c r="V140" s="8">
        <f t="shared" si="37"/>
        <v>0</v>
      </c>
      <c r="W140" s="16">
        <f t="shared" si="37"/>
        <v>156368.65000000002</v>
      </c>
      <c r="X140" s="97">
        <v>90363.58</v>
      </c>
      <c r="Y140" s="58">
        <v>246732.23</v>
      </c>
      <c r="Z140" s="4">
        <f>D140+X140-Y140</f>
        <v>19462.860000000015</v>
      </c>
    </row>
    <row r="141" spans="1:26" ht="24" x14ac:dyDescent="0.2">
      <c r="A141" s="128">
        <v>35</v>
      </c>
      <c r="B141" s="129" t="s">
        <v>58</v>
      </c>
      <c r="C141" s="20" t="s">
        <v>29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33">
        <f>SUM(E141:V141)</f>
        <v>0</v>
      </c>
      <c r="X141" s="13"/>
      <c r="Y141" s="13"/>
    </row>
    <row r="142" spans="1:26" ht="24" customHeight="1" x14ac:dyDescent="0.2">
      <c r="A142" s="128"/>
      <c r="B142" s="129"/>
      <c r="C142" s="3" t="s">
        <v>61</v>
      </c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31">
        <f>SUM(E142:V142)</f>
        <v>0</v>
      </c>
      <c r="X142" s="13"/>
      <c r="Y142" s="13"/>
    </row>
    <row r="143" spans="1:26" ht="12.75" thickBot="1" x14ac:dyDescent="0.25">
      <c r="A143" s="128"/>
      <c r="B143" s="129"/>
      <c r="C143" s="5" t="s">
        <v>30</v>
      </c>
      <c r="D143" s="25">
        <v>9985.8700000000008</v>
      </c>
      <c r="E143" s="6"/>
      <c r="F143" s="6"/>
      <c r="G143" s="6"/>
      <c r="H143" s="6"/>
      <c r="I143" s="6"/>
      <c r="J143" s="6"/>
      <c r="K143" s="6"/>
      <c r="L143" s="28"/>
      <c r="M143" s="28">
        <v>3345.48</v>
      </c>
      <c r="N143" s="6">
        <v>4924.49</v>
      </c>
      <c r="O143" s="6"/>
      <c r="P143" s="6"/>
      <c r="Q143" s="6">
        <v>438.27</v>
      </c>
      <c r="R143" s="6"/>
      <c r="S143" s="6">
        <v>42.21</v>
      </c>
      <c r="T143" s="6">
        <v>732.42</v>
      </c>
      <c r="U143" s="6"/>
      <c r="V143" s="6">
        <v>503</v>
      </c>
      <c r="W143" s="32">
        <f>SUM(E143:V143)</f>
        <v>9985.869999999999</v>
      </c>
      <c r="X143" s="91"/>
      <c r="Y143" s="91"/>
      <c r="Z143" s="98"/>
    </row>
    <row r="144" spans="1:26" ht="12.75" customHeight="1" thickBot="1" x14ac:dyDescent="0.25">
      <c r="A144" s="128"/>
      <c r="B144" s="131"/>
      <c r="C144" s="88" t="s">
        <v>4</v>
      </c>
      <c r="D144" s="87">
        <f>SUM(D141:D143)</f>
        <v>9985.8700000000008</v>
      </c>
      <c r="E144" s="89">
        <f t="shared" ref="E144:W144" si="38">SUM(E141:E143)</f>
        <v>0</v>
      </c>
      <c r="F144" s="8">
        <f t="shared" si="38"/>
        <v>0</v>
      </c>
      <c r="G144" s="8">
        <f t="shared" si="38"/>
        <v>0</v>
      </c>
      <c r="H144" s="8">
        <f t="shared" si="38"/>
        <v>0</v>
      </c>
      <c r="I144" s="8">
        <f t="shared" si="38"/>
        <v>0</v>
      </c>
      <c r="J144" s="8">
        <f t="shared" si="38"/>
        <v>0</v>
      </c>
      <c r="K144" s="8">
        <f t="shared" si="38"/>
        <v>0</v>
      </c>
      <c r="L144" s="8">
        <f t="shared" si="38"/>
        <v>0</v>
      </c>
      <c r="M144" s="8">
        <f t="shared" si="38"/>
        <v>3345.48</v>
      </c>
      <c r="N144" s="8">
        <f t="shared" si="38"/>
        <v>4924.49</v>
      </c>
      <c r="O144" s="8">
        <f t="shared" si="38"/>
        <v>0</v>
      </c>
      <c r="P144" s="8">
        <f t="shared" si="38"/>
        <v>0</v>
      </c>
      <c r="Q144" s="8">
        <f t="shared" si="38"/>
        <v>438.27</v>
      </c>
      <c r="R144" s="8">
        <f t="shared" si="38"/>
        <v>0</v>
      </c>
      <c r="S144" s="8">
        <f t="shared" si="38"/>
        <v>42.21</v>
      </c>
      <c r="T144" s="8">
        <f t="shared" si="38"/>
        <v>732.42</v>
      </c>
      <c r="U144" s="8">
        <f t="shared" si="38"/>
        <v>0</v>
      </c>
      <c r="V144" s="8">
        <f t="shared" si="38"/>
        <v>503</v>
      </c>
      <c r="W144" s="104">
        <f t="shared" si="38"/>
        <v>9985.869999999999</v>
      </c>
      <c r="X144" s="58"/>
      <c r="Y144" s="58">
        <v>9985.8700000000008</v>
      </c>
      <c r="Z144" s="12">
        <f>D144+X144-Y144</f>
        <v>0</v>
      </c>
    </row>
    <row r="145" spans="1:26" ht="24.75" thickBot="1" x14ac:dyDescent="0.25">
      <c r="A145" s="128">
        <v>36</v>
      </c>
      <c r="B145" s="133" t="s">
        <v>4</v>
      </c>
      <c r="C145" s="35" t="s">
        <v>29</v>
      </c>
      <c r="D145" s="36">
        <f t="shared" ref="D145:E147" si="39">D5+D9+D13+D17+D21+D25+D29+D33+D37+D41+D45+D49+D53+D57+D61+D65+D69+D73+D77+D81+D85+D89+D93+D97+D101+D105+D109+D113+D117+D121+D125+D129+D133+D137+D141</f>
        <v>154202.58000000002</v>
      </c>
      <c r="E145" s="40">
        <f t="shared" si="39"/>
        <v>28100</v>
      </c>
      <c r="F145" s="40">
        <f t="shared" ref="F145:V145" si="40">F5+F9+F13+F17+F21+F25+F29+F33+F37+F41+F45+F49+F53+F57+F61+F65+F69+F73+F77+F81+F85+F89+F93+F97+F101+F105+F109+F113+F117+F121+F125+F129+F133+F137+F141</f>
        <v>400</v>
      </c>
      <c r="G145" s="40">
        <f t="shared" si="40"/>
        <v>8756.630000000001</v>
      </c>
      <c r="H145" s="40">
        <f t="shared" si="40"/>
        <v>1769.8600000000001</v>
      </c>
      <c r="I145" s="40">
        <f t="shared" si="40"/>
        <v>6389.77</v>
      </c>
      <c r="J145" s="40">
        <f t="shared" si="40"/>
        <v>4898.3999999999996</v>
      </c>
      <c r="K145" s="40">
        <f t="shared" si="40"/>
        <v>1393.79</v>
      </c>
      <c r="L145" s="40">
        <f t="shared" si="40"/>
        <v>94.2</v>
      </c>
      <c r="M145" s="40">
        <f t="shared" si="40"/>
        <v>0</v>
      </c>
      <c r="N145" s="40">
        <f t="shared" si="40"/>
        <v>6556.05</v>
      </c>
      <c r="O145" s="40">
        <f t="shared" si="40"/>
        <v>294.44</v>
      </c>
      <c r="P145" s="40">
        <f t="shared" si="40"/>
        <v>0</v>
      </c>
      <c r="Q145" s="40">
        <f t="shared" si="40"/>
        <v>5529.65</v>
      </c>
      <c r="R145" s="40">
        <f t="shared" si="40"/>
        <v>8225.4699999999993</v>
      </c>
      <c r="S145" s="40">
        <f t="shared" si="40"/>
        <v>1000</v>
      </c>
      <c r="T145" s="40">
        <f t="shared" si="40"/>
        <v>67030.97</v>
      </c>
      <c r="U145" s="40">
        <f t="shared" si="40"/>
        <v>1300</v>
      </c>
      <c r="V145" s="40">
        <f t="shared" si="40"/>
        <v>12468.43</v>
      </c>
      <c r="W145" s="37">
        <f>SUM(E145:V145)</f>
        <v>154207.66</v>
      </c>
      <c r="X145" s="13"/>
      <c r="Y145" s="13"/>
    </row>
    <row r="146" spans="1:26" ht="24" customHeight="1" thickBot="1" x14ac:dyDescent="0.25">
      <c r="A146" s="128"/>
      <c r="B146" s="134"/>
      <c r="C146" s="38" t="s">
        <v>61</v>
      </c>
      <c r="D146" s="36">
        <f t="shared" si="39"/>
        <v>608271.86</v>
      </c>
      <c r="E146" s="40">
        <f t="shared" si="39"/>
        <v>31774.61</v>
      </c>
      <c r="F146" s="40">
        <f t="shared" ref="F146:V146" si="41">F6+F10+F14+F18+F22+F26+F30+F34+F38+F42+F46+F50+F54+F58+F62+F66+F70+F74+F78+F82+F86+F90+F94+F98+F102+F106+F110+F114+F118+F122+F126+F130+F134+F138+F142</f>
        <v>433.16</v>
      </c>
      <c r="G146" s="40">
        <f t="shared" si="41"/>
        <v>331594.86000000004</v>
      </c>
      <c r="H146" s="40">
        <f t="shared" si="41"/>
        <v>1297.6100000000001</v>
      </c>
      <c r="I146" s="40">
        <f t="shared" si="41"/>
        <v>4246.0999999999995</v>
      </c>
      <c r="J146" s="40">
        <f t="shared" si="41"/>
        <v>25755.279999999999</v>
      </c>
      <c r="K146" s="40">
        <f t="shared" si="41"/>
        <v>3397.3900000000003</v>
      </c>
      <c r="L146" s="40">
        <f t="shared" si="41"/>
        <v>10891.35</v>
      </c>
      <c r="M146" s="40">
        <f t="shared" si="41"/>
        <v>0</v>
      </c>
      <c r="N146" s="40">
        <f t="shared" si="41"/>
        <v>8905.08</v>
      </c>
      <c r="O146" s="40">
        <f t="shared" si="41"/>
        <v>2286.02</v>
      </c>
      <c r="P146" s="40">
        <f t="shared" si="41"/>
        <v>194.9</v>
      </c>
      <c r="Q146" s="40">
        <f t="shared" si="41"/>
        <v>6871.91</v>
      </c>
      <c r="R146" s="40">
        <f t="shared" si="41"/>
        <v>12751.58</v>
      </c>
      <c r="S146" s="40">
        <f t="shared" si="41"/>
        <v>410.27</v>
      </c>
      <c r="T146" s="40">
        <f t="shared" si="41"/>
        <v>138184.02000000002</v>
      </c>
      <c r="U146" s="40">
        <f t="shared" si="41"/>
        <v>0</v>
      </c>
      <c r="V146" s="40">
        <f t="shared" si="41"/>
        <v>21534.809999999998</v>
      </c>
      <c r="W146" s="37">
        <f>SUM(E146:V146)</f>
        <v>600528.95000000019</v>
      </c>
      <c r="X146" s="91"/>
      <c r="Y146" s="91"/>
    </row>
    <row r="147" spans="1:26" ht="12.75" thickBot="1" x14ac:dyDescent="0.25">
      <c r="A147" s="128"/>
      <c r="B147" s="134"/>
      <c r="C147" s="39" t="s">
        <v>30</v>
      </c>
      <c r="D147" s="36">
        <f t="shared" si="39"/>
        <v>231347.02000000002</v>
      </c>
      <c r="E147" s="40">
        <f t="shared" si="39"/>
        <v>0</v>
      </c>
      <c r="F147" s="40">
        <f t="shared" ref="F147:V147" si="42">F7+F11+F15+F19+F23+F27+F31+F35+F39+F43+F47+F51+F55+F59+F63+F67+F71+F75+F79+F83+F87+F91+F95+F99+F103+F107+F111+F115+F119+F123+F127+F131+F135+F139+F143</f>
        <v>0</v>
      </c>
      <c r="G147" s="40">
        <f t="shared" si="42"/>
        <v>0</v>
      </c>
      <c r="H147" s="40">
        <f t="shared" si="42"/>
        <v>100</v>
      </c>
      <c r="I147" s="40">
        <f t="shared" si="42"/>
        <v>0</v>
      </c>
      <c r="J147" s="40">
        <f t="shared" si="42"/>
        <v>200</v>
      </c>
      <c r="K147" s="40">
        <f t="shared" si="42"/>
        <v>0</v>
      </c>
      <c r="L147" s="40">
        <f t="shared" si="42"/>
        <v>0</v>
      </c>
      <c r="M147" s="40">
        <f t="shared" si="42"/>
        <v>3345.48</v>
      </c>
      <c r="N147" s="40">
        <f t="shared" si="42"/>
        <v>99536.040000000008</v>
      </c>
      <c r="O147" s="40">
        <f t="shared" si="42"/>
        <v>824</v>
      </c>
      <c r="P147" s="40">
        <f t="shared" si="42"/>
        <v>0</v>
      </c>
      <c r="Q147" s="40">
        <f t="shared" si="42"/>
        <v>2638.27</v>
      </c>
      <c r="R147" s="40">
        <f t="shared" si="42"/>
        <v>0</v>
      </c>
      <c r="S147" s="40">
        <f t="shared" si="42"/>
        <v>42.21</v>
      </c>
      <c r="T147" s="40">
        <f t="shared" si="42"/>
        <v>99538.900000000009</v>
      </c>
      <c r="U147" s="40">
        <f t="shared" si="42"/>
        <v>0</v>
      </c>
      <c r="V147" s="40">
        <f t="shared" si="42"/>
        <v>5503</v>
      </c>
      <c r="W147" s="37">
        <f>SUM(E147:V147)</f>
        <v>211727.90000000002</v>
      </c>
      <c r="X147" s="13"/>
      <c r="Y147" s="13"/>
    </row>
    <row r="148" spans="1:26" ht="12.75" customHeight="1" thickBot="1" x14ac:dyDescent="0.25">
      <c r="A148" s="132"/>
      <c r="B148" s="135"/>
      <c r="C148" s="88" t="s">
        <v>4</v>
      </c>
      <c r="D148" s="87">
        <f>SUM(D145:D147)</f>
        <v>993821.46</v>
      </c>
      <c r="E148" s="100">
        <f t="shared" ref="E148:W148" si="43">SUM(E145:E147)</f>
        <v>59874.61</v>
      </c>
      <c r="F148" s="95">
        <f t="shared" si="43"/>
        <v>833.16000000000008</v>
      </c>
      <c r="G148" s="95">
        <f t="shared" si="43"/>
        <v>340351.49000000005</v>
      </c>
      <c r="H148" s="95">
        <f t="shared" si="43"/>
        <v>3167.4700000000003</v>
      </c>
      <c r="I148" s="101">
        <f t="shared" si="43"/>
        <v>10635.869999999999</v>
      </c>
      <c r="J148" s="101">
        <f t="shared" si="43"/>
        <v>30853.68</v>
      </c>
      <c r="K148" s="95">
        <f t="shared" si="43"/>
        <v>4791.18</v>
      </c>
      <c r="L148" s="95">
        <f t="shared" si="43"/>
        <v>10985.550000000001</v>
      </c>
      <c r="M148" s="95">
        <f t="shared" si="43"/>
        <v>3345.48</v>
      </c>
      <c r="N148" s="101">
        <f t="shared" si="43"/>
        <v>114997.17000000001</v>
      </c>
      <c r="O148" s="95">
        <f t="shared" si="43"/>
        <v>3404.46</v>
      </c>
      <c r="P148" s="95">
        <f t="shared" si="43"/>
        <v>194.9</v>
      </c>
      <c r="Q148" s="95">
        <f t="shared" si="43"/>
        <v>15039.83</v>
      </c>
      <c r="R148" s="101">
        <f t="shared" si="43"/>
        <v>20977.05</v>
      </c>
      <c r="S148" s="101">
        <f t="shared" si="43"/>
        <v>1452.48</v>
      </c>
      <c r="T148" s="101">
        <f t="shared" si="43"/>
        <v>304753.89</v>
      </c>
      <c r="U148" s="101">
        <f t="shared" si="43"/>
        <v>1300</v>
      </c>
      <c r="V148" s="101">
        <f t="shared" si="43"/>
        <v>39506.239999999998</v>
      </c>
      <c r="W148" s="16">
        <f t="shared" si="43"/>
        <v>966464.51000000024</v>
      </c>
      <c r="X148" s="99">
        <f>SUM(X5:X147)</f>
        <v>113825.75</v>
      </c>
      <c r="Y148" s="95">
        <f t="shared" ref="Y148:Z148" si="44">SUM(Y5:Y147)</f>
        <v>1080228.0900000003</v>
      </c>
      <c r="Z148" s="96">
        <f t="shared" si="44"/>
        <v>27419.120000000017</v>
      </c>
    </row>
    <row r="149" spans="1:26" ht="11.25" customHeight="1" x14ac:dyDescent="0.2">
      <c r="A149" s="136"/>
      <c r="B149" s="136"/>
      <c r="C149" s="136"/>
      <c r="D149" s="136"/>
      <c r="E149" s="136"/>
      <c r="F149" s="136"/>
      <c r="G149" s="136"/>
      <c r="H149" s="136"/>
      <c r="I149" s="136"/>
      <c r="J149" s="136"/>
      <c r="K149" s="136"/>
      <c r="L149" s="136"/>
      <c r="M149" s="136"/>
      <c r="N149" s="136"/>
      <c r="O149" s="136"/>
      <c r="P149" s="136"/>
      <c r="Q149" s="136"/>
      <c r="R149" s="136"/>
      <c r="S149" s="136"/>
      <c r="T149" s="136"/>
      <c r="U149" s="136"/>
      <c r="V149" s="136"/>
      <c r="W149" s="136"/>
    </row>
    <row r="150" spans="1:26" ht="24.75" customHeight="1" x14ac:dyDescent="0.2">
      <c r="A150" s="126" t="s">
        <v>64</v>
      </c>
      <c r="B150" s="126"/>
      <c r="C150" s="126"/>
      <c r="D150" s="4">
        <f>SUM(E150:V150)</f>
        <v>100</v>
      </c>
      <c r="E150" s="30">
        <f>SUM(E147-(E143+E139))*100/SUM(W147-(W143+W139))</f>
        <v>0</v>
      </c>
      <c r="F150" s="30">
        <f>SUM(F147-(F143+F139))*100/(W147-(W143+W139))</f>
        <v>0</v>
      </c>
      <c r="G150" s="30">
        <f>SUM(G147-(G143+G139))*100/(W147-(W143+W139))</f>
        <v>0</v>
      </c>
      <c r="H150" s="30">
        <f>SUM(H147-(H143+H139))*100/(W147-(W143+W139))</f>
        <v>0.22039354352706364</v>
      </c>
      <c r="I150" s="30">
        <f>SUM(I147-(I143+I139))*100/(W147-(W143+W139))</f>
        <v>0</v>
      </c>
      <c r="J150" s="30">
        <f>SUM(J147-(J143+J139))*100/(W147-(W143+W139))</f>
        <v>0.44078708705412728</v>
      </c>
      <c r="K150" s="30">
        <f>SUM(K147-(K143+K139))*100/(W147-(W143+W139))</f>
        <v>0</v>
      </c>
      <c r="L150" s="30">
        <f>SUM(L147-(L143+L139))*100/(W147-(W143+W139))</f>
        <v>0</v>
      </c>
      <c r="M150" s="30">
        <f>SUM(M147-(M143+M139))*100/(W147-(W143+W139))</f>
        <v>0</v>
      </c>
      <c r="N150" s="30">
        <f>SUM(N147-(N143+N139))*100/(W147-(W143+W139))</f>
        <v>10.58680221751167</v>
      </c>
      <c r="O150" s="30">
        <f>SUM(O147-(O143+O139))*100/(W147-(W143+W139))</f>
        <v>1.8160427986630043</v>
      </c>
      <c r="P150" s="30">
        <f>SUM(P147-(P143+P139))*100/(W147-(W143+W139))</f>
        <v>0</v>
      </c>
      <c r="Q150" s="30">
        <f>SUM(Q147-(Q143+Q139))*100/(W147-(W143+W139))</f>
        <v>4.8486579575954005</v>
      </c>
      <c r="R150" s="30">
        <f>SUM(R147-(R143+R139))*100/(W147-(W143+W139))</f>
        <v>0</v>
      </c>
      <c r="S150" s="30">
        <f>SUM(S147-(S143+S139))*100/(W147-(W143+W139))</f>
        <v>0</v>
      </c>
      <c r="T150" s="30">
        <f>SUM(T147-(T143+T139))*100/(W147-(W143+W139))</f>
        <v>71.067639219295557</v>
      </c>
      <c r="U150" s="30">
        <f>SUM(U147-(U143+U139))*100/(W147-(W143+W139))</f>
        <v>0</v>
      </c>
      <c r="V150" s="4">
        <f>SUM(V147-(V143+V139))*100/(W147-(W143+W139))</f>
        <v>11.019677176353182</v>
      </c>
      <c r="W150" s="26">
        <f>SUM(E150:V150)</f>
        <v>100</v>
      </c>
    </row>
    <row r="151" spans="1:26" x14ac:dyDescent="0.2">
      <c r="A151" s="127" t="s">
        <v>63</v>
      </c>
      <c r="B151" s="127"/>
      <c r="C151" s="127"/>
      <c r="D151" s="4">
        <f>SUM(E151:V151)</f>
        <v>99.999999999999986</v>
      </c>
      <c r="E151" s="30">
        <f>E148*100/W148</f>
        <v>6.1952207639781811</v>
      </c>
      <c r="F151" s="30">
        <f>F148*100/W148</f>
        <v>8.6206993777764265E-2</v>
      </c>
      <c r="G151" s="30">
        <f>G148*100/W148</f>
        <v>35.216139493834078</v>
      </c>
      <c r="H151" s="30">
        <f>H148*100/W148</f>
        <v>0.32773784937017492</v>
      </c>
      <c r="I151" s="30">
        <f>I148*100/W148</f>
        <v>1.1004925571452175</v>
      </c>
      <c r="J151" s="30">
        <f>J148*100/W148</f>
        <v>3.1924276246832894</v>
      </c>
      <c r="K151" s="30">
        <f>K148*100/W148</f>
        <v>0.49574298387842497</v>
      </c>
      <c r="L151" s="30">
        <f>L148*100/W148</f>
        <v>1.1366739167690696</v>
      </c>
      <c r="M151" s="30">
        <f>M148*100/W148</f>
        <v>0.34615652881035425</v>
      </c>
      <c r="N151" s="30">
        <f>N148*100/W148</f>
        <v>11.898747321823539</v>
      </c>
      <c r="O151" s="30">
        <f>O148*100/W148</f>
        <v>0.35225918435432246</v>
      </c>
      <c r="P151" s="30">
        <f>P148*100/W148</f>
        <v>2.01662862922923E-2</v>
      </c>
      <c r="Q151" s="30">
        <f>Q148*100/W148</f>
        <v>1.5561699208178887</v>
      </c>
      <c r="R151" s="30">
        <f>R148*100/W148</f>
        <v>2.1704935652525923</v>
      </c>
      <c r="S151" s="30">
        <f>S148*100/W148</f>
        <v>0.15028798108685851</v>
      </c>
      <c r="T151" s="30">
        <f>T148*100/W148</f>
        <v>31.532858873421013</v>
      </c>
      <c r="U151" s="30">
        <f>U148*100/W148</f>
        <v>0.13451088855813234</v>
      </c>
      <c r="V151" s="4">
        <f>V148*100/W148</f>
        <v>4.0877072661467917</v>
      </c>
      <c r="W151" s="26">
        <f>SUM(E151:V151)</f>
        <v>99.999999999999986</v>
      </c>
    </row>
    <row r="152" spans="1:26" x14ac:dyDescent="0.2"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34"/>
    </row>
    <row r="153" spans="1:26" x14ac:dyDescent="0.2"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34"/>
    </row>
    <row r="154" spans="1:26" x14ac:dyDescent="0.2"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</row>
    <row r="155" spans="1:26" x14ac:dyDescent="0.2"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</row>
    <row r="156" spans="1:26" x14ac:dyDescent="0.2"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</row>
    <row r="157" spans="1:26" x14ac:dyDescent="0.2"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</row>
    <row r="158" spans="1:26" x14ac:dyDescent="0.2"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</row>
    <row r="159" spans="1:26" x14ac:dyDescent="0.2"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</row>
    <row r="160" spans="1:26" x14ac:dyDescent="0.2"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</row>
    <row r="161" spans="4:23" x14ac:dyDescent="0.2"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</row>
    <row r="162" spans="4:23" x14ac:dyDescent="0.2"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</row>
    <row r="163" spans="4:23" x14ac:dyDescent="0.2"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</row>
    <row r="164" spans="4:23" x14ac:dyDescent="0.2"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</row>
    <row r="165" spans="4:23" x14ac:dyDescent="0.2"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</row>
    <row r="166" spans="4:23" x14ac:dyDescent="0.2"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</row>
    <row r="167" spans="4:23" x14ac:dyDescent="0.2"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</row>
    <row r="168" spans="4:23" x14ac:dyDescent="0.2"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</row>
    <row r="169" spans="4:23" x14ac:dyDescent="0.2"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</row>
    <row r="170" spans="4:23" x14ac:dyDescent="0.2"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</row>
    <row r="171" spans="4:23" x14ac:dyDescent="0.2"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</row>
    <row r="172" spans="4:23" x14ac:dyDescent="0.2"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</row>
    <row r="173" spans="4:23" x14ac:dyDescent="0.2"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</row>
    <row r="174" spans="4:23" x14ac:dyDescent="0.2"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</row>
    <row r="175" spans="4:23" x14ac:dyDescent="0.2"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</row>
    <row r="176" spans="4:23" x14ac:dyDescent="0.2"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</row>
    <row r="177" spans="4:23" x14ac:dyDescent="0.2"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</row>
    <row r="178" spans="4:23" x14ac:dyDescent="0.2"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</row>
    <row r="179" spans="4:23" x14ac:dyDescent="0.2"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</row>
    <row r="180" spans="4:23" x14ac:dyDescent="0.2"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</row>
    <row r="181" spans="4:23" x14ac:dyDescent="0.2"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</row>
    <row r="182" spans="4:23" x14ac:dyDescent="0.2"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</row>
    <row r="183" spans="4:23" x14ac:dyDescent="0.2"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</row>
    <row r="184" spans="4:23" x14ac:dyDescent="0.2"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</row>
    <row r="185" spans="4:23" x14ac:dyDescent="0.2"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</row>
    <row r="186" spans="4:23" x14ac:dyDescent="0.2"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</row>
    <row r="187" spans="4:23" x14ac:dyDescent="0.2"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</row>
    <row r="188" spans="4:23" x14ac:dyDescent="0.2"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</row>
    <row r="189" spans="4:23" x14ac:dyDescent="0.2"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</row>
    <row r="190" spans="4:23" x14ac:dyDescent="0.2"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</row>
    <row r="191" spans="4:23" x14ac:dyDescent="0.2"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</row>
    <row r="192" spans="4:23" x14ac:dyDescent="0.2"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</row>
    <row r="193" spans="4:23" x14ac:dyDescent="0.2"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</row>
    <row r="194" spans="4:23" x14ac:dyDescent="0.2"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</row>
    <row r="195" spans="4:23" x14ac:dyDescent="0.2"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</row>
    <row r="196" spans="4:23" x14ac:dyDescent="0.2"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</row>
    <row r="197" spans="4:23" x14ac:dyDescent="0.2"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</row>
    <row r="198" spans="4:23" x14ac:dyDescent="0.2"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</row>
    <row r="199" spans="4:23" x14ac:dyDescent="0.2"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</row>
    <row r="200" spans="4:23" x14ac:dyDescent="0.2"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</row>
    <row r="201" spans="4:23" x14ac:dyDescent="0.2"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</row>
    <row r="202" spans="4:23" x14ac:dyDescent="0.2"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</row>
    <row r="203" spans="4:23" x14ac:dyDescent="0.2"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</row>
    <row r="204" spans="4:23" x14ac:dyDescent="0.2"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</row>
    <row r="205" spans="4:23" x14ac:dyDescent="0.2"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</row>
    <row r="206" spans="4:23" x14ac:dyDescent="0.2"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</row>
    <row r="207" spans="4:23" x14ac:dyDescent="0.2"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</row>
    <row r="208" spans="4:23" x14ac:dyDescent="0.2"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</row>
    <row r="209" spans="4:23" x14ac:dyDescent="0.2"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</row>
    <row r="210" spans="4:23" x14ac:dyDescent="0.2"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</row>
    <row r="211" spans="4:23" x14ac:dyDescent="0.2"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</row>
    <row r="212" spans="4:23" x14ac:dyDescent="0.2"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</row>
    <row r="213" spans="4:23" x14ac:dyDescent="0.2"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</row>
    <row r="214" spans="4:23" x14ac:dyDescent="0.2"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</row>
    <row r="215" spans="4:23" x14ac:dyDescent="0.2"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</row>
    <row r="216" spans="4:23" x14ac:dyDescent="0.2"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</row>
    <row r="217" spans="4:23" x14ac:dyDescent="0.2"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</row>
    <row r="218" spans="4:23" x14ac:dyDescent="0.2"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</row>
    <row r="219" spans="4:23" x14ac:dyDescent="0.2"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</row>
    <row r="220" spans="4:23" x14ac:dyDescent="0.2"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</row>
    <row r="221" spans="4:23" x14ac:dyDescent="0.2"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</row>
    <row r="222" spans="4:23" x14ac:dyDescent="0.2"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</row>
    <row r="223" spans="4:23" x14ac:dyDescent="0.2"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</row>
    <row r="224" spans="4:23" x14ac:dyDescent="0.2"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</row>
    <row r="225" spans="4:23" x14ac:dyDescent="0.2"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</row>
    <row r="226" spans="4:23" x14ac:dyDescent="0.2"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</row>
    <row r="227" spans="4:23" x14ac:dyDescent="0.2"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</row>
    <row r="228" spans="4:23" x14ac:dyDescent="0.2"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</row>
    <row r="229" spans="4:23" x14ac:dyDescent="0.2"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</row>
    <row r="230" spans="4:23" x14ac:dyDescent="0.2"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</row>
    <row r="231" spans="4:23" x14ac:dyDescent="0.2"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</row>
    <row r="232" spans="4:23" x14ac:dyDescent="0.2"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</row>
    <row r="233" spans="4:23" x14ac:dyDescent="0.2"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</row>
    <row r="234" spans="4:23" x14ac:dyDescent="0.2"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</row>
    <row r="235" spans="4:23" x14ac:dyDescent="0.2"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</row>
    <row r="236" spans="4:23" x14ac:dyDescent="0.2"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</row>
    <row r="237" spans="4:23" x14ac:dyDescent="0.2"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</row>
    <row r="238" spans="4:23" x14ac:dyDescent="0.2"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</row>
    <row r="239" spans="4:23" x14ac:dyDescent="0.2"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</row>
    <row r="240" spans="4:23" x14ac:dyDescent="0.2"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</row>
    <row r="241" spans="4:23" x14ac:dyDescent="0.2"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</row>
    <row r="242" spans="4:23" x14ac:dyDescent="0.2"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</row>
    <row r="243" spans="4:23" x14ac:dyDescent="0.2"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</row>
    <row r="244" spans="4:23" x14ac:dyDescent="0.2"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</row>
    <row r="245" spans="4:23" x14ac:dyDescent="0.2"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</row>
    <row r="246" spans="4:23" x14ac:dyDescent="0.2"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</row>
    <row r="247" spans="4:23" x14ac:dyDescent="0.2"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</row>
    <row r="248" spans="4:23" x14ac:dyDescent="0.2"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</row>
    <row r="249" spans="4:23" x14ac:dyDescent="0.2"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</row>
    <row r="250" spans="4:23" x14ac:dyDescent="0.2"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</row>
    <row r="251" spans="4:23" x14ac:dyDescent="0.2"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</row>
    <row r="252" spans="4:23" x14ac:dyDescent="0.2"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</row>
    <row r="253" spans="4:23" x14ac:dyDescent="0.2"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</row>
    <row r="254" spans="4:23" x14ac:dyDescent="0.2"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</row>
    <row r="255" spans="4:23" x14ac:dyDescent="0.2"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</row>
    <row r="256" spans="4:23" x14ac:dyDescent="0.2"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</row>
    <row r="257" spans="4:23" x14ac:dyDescent="0.2"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</row>
    <row r="258" spans="4:23" x14ac:dyDescent="0.2"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</row>
    <row r="259" spans="4:23" x14ac:dyDescent="0.2"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</row>
    <row r="260" spans="4:23" x14ac:dyDescent="0.2"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</row>
    <row r="261" spans="4:23" x14ac:dyDescent="0.2"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</row>
    <row r="262" spans="4:23" x14ac:dyDescent="0.2"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</row>
    <row r="263" spans="4:23" x14ac:dyDescent="0.2"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</row>
    <row r="264" spans="4:23" x14ac:dyDescent="0.2"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</row>
    <row r="265" spans="4:23" x14ac:dyDescent="0.2"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</row>
    <row r="266" spans="4:23" x14ac:dyDescent="0.2"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</row>
    <row r="267" spans="4:23" x14ac:dyDescent="0.2"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</row>
    <row r="268" spans="4:23" x14ac:dyDescent="0.2"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</row>
    <row r="269" spans="4:23" x14ac:dyDescent="0.2"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</row>
    <row r="270" spans="4:23" x14ac:dyDescent="0.2"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</row>
  </sheetData>
  <mergeCells count="94">
    <mergeCell ref="A25:A28"/>
    <mergeCell ref="B25:B28"/>
    <mergeCell ref="A29:A32"/>
    <mergeCell ref="B29:B32"/>
    <mergeCell ref="A33:A36"/>
    <mergeCell ref="B33:B36"/>
    <mergeCell ref="A13:A16"/>
    <mergeCell ref="B13:B16"/>
    <mergeCell ref="A17:A20"/>
    <mergeCell ref="B17:B20"/>
    <mergeCell ref="A21:A24"/>
    <mergeCell ref="B21:B24"/>
    <mergeCell ref="A5:A8"/>
    <mergeCell ref="B5:B8"/>
    <mergeCell ref="A9:A12"/>
    <mergeCell ref="B9:B12"/>
    <mergeCell ref="A2:A4"/>
    <mergeCell ref="B2:B4"/>
    <mergeCell ref="C2:C4"/>
    <mergeCell ref="D2:D4"/>
    <mergeCell ref="E2:W2"/>
    <mergeCell ref="E3:V3"/>
    <mergeCell ref="W3:W4"/>
    <mergeCell ref="A1:Z1"/>
    <mergeCell ref="B37:B40"/>
    <mergeCell ref="A41:A44"/>
    <mergeCell ref="B41:B44"/>
    <mergeCell ref="A45:A48"/>
    <mergeCell ref="B45:B48"/>
    <mergeCell ref="A37:A40"/>
    <mergeCell ref="X21:Z23"/>
    <mergeCell ref="X25:Z27"/>
    <mergeCell ref="X29:Z31"/>
    <mergeCell ref="X33:Z35"/>
    <mergeCell ref="Y2:Y4"/>
    <mergeCell ref="X5:Z7"/>
    <mergeCell ref="X9:Z11"/>
    <mergeCell ref="X13:Z15"/>
    <mergeCell ref="X17:Z19"/>
    <mergeCell ref="A49:A52"/>
    <mergeCell ref="B49:B52"/>
    <mergeCell ref="A53:A56"/>
    <mergeCell ref="B53:B56"/>
    <mergeCell ref="A57:A60"/>
    <mergeCell ref="B57:B60"/>
    <mergeCell ref="A61:A64"/>
    <mergeCell ref="B61:B64"/>
    <mergeCell ref="A65:A68"/>
    <mergeCell ref="B65:B68"/>
    <mergeCell ref="A69:A72"/>
    <mergeCell ref="B69:B72"/>
    <mergeCell ref="A73:A76"/>
    <mergeCell ref="B73:B76"/>
    <mergeCell ref="A77:A80"/>
    <mergeCell ref="B77:B80"/>
    <mergeCell ref="A93:A96"/>
    <mergeCell ref="B93:B96"/>
    <mergeCell ref="A97:A100"/>
    <mergeCell ref="B97:B100"/>
    <mergeCell ref="A81:A84"/>
    <mergeCell ref="B81:B84"/>
    <mergeCell ref="A85:A88"/>
    <mergeCell ref="B85:B88"/>
    <mergeCell ref="A89:A92"/>
    <mergeCell ref="B89:B92"/>
    <mergeCell ref="A101:A104"/>
    <mergeCell ref="B101:B104"/>
    <mergeCell ref="A105:A108"/>
    <mergeCell ref="B105:B108"/>
    <mergeCell ref="A109:A112"/>
    <mergeCell ref="B109:B112"/>
    <mergeCell ref="B133:B136"/>
    <mergeCell ref="A113:A116"/>
    <mergeCell ref="B113:B116"/>
    <mergeCell ref="A117:A120"/>
    <mergeCell ref="B117:B120"/>
    <mergeCell ref="A121:A124"/>
    <mergeCell ref="B121:B124"/>
    <mergeCell ref="X2:X4"/>
    <mergeCell ref="Z2:Z4"/>
    <mergeCell ref="A150:C150"/>
    <mergeCell ref="A151:C151"/>
    <mergeCell ref="A137:A140"/>
    <mergeCell ref="B137:B140"/>
    <mergeCell ref="A141:A144"/>
    <mergeCell ref="B141:B144"/>
    <mergeCell ref="A145:A148"/>
    <mergeCell ref="B145:B148"/>
    <mergeCell ref="A149:W149"/>
    <mergeCell ref="A125:A128"/>
    <mergeCell ref="B125:B128"/>
    <mergeCell ref="A129:A132"/>
    <mergeCell ref="B129:B132"/>
    <mergeCell ref="A133:A136"/>
  </mergeCells>
  <pageMargins left="0.7" right="0.7" top="0.75" bottom="0.75" header="0.3" footer="0.3"/>
  <pageSetup paperSize="9" scale="62" fitToHeight="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zoomScale="96" zoomScaleNormal="96" workbookViewId="0">
      <selection activeCell="M5" sqref="M5"/>
    </sheetView>
  </sheetViews>
  <sheetFormatPr defaultColWidth="4.140625" defaultRowHeight="9.9499999999999993" customHeight="1" x14ac:dyDescent="0.25"/>
  <cols>
    <col min="1" max="1" width="4" style="51" customWidth="1"/>
    <col min="2" max="2" width="27.42578125" style="51" customWidth="1"/>
    <col min="3" max="3" width="38.7109375" style="51" customWidth="1"/>
    <col min="4" max="4" width="15" style="51" customWidth="1"/>
    <col min="5" max="16384" width="4.140625" style="51"/>
  </cols>
  <sheetData>
    <row r="1" spans="1:4" ht="21.75" customHeight="1" x14ac:dyDescent="0.25">
      <c r="A1" s="151" t="s">
        <v>83</v>
      </c>
      <c r="B1" s="151"/>
      <c r="C1" s="151"/>
      <c r="D1" s="151"/>
    </row>
    <row r="2" spans="1:4" ht="9" customHeight="1" thickBot="1" x14ac:dyDescent="0.3">
      <c r="A2" s="41"/>
      <c r="B2" s="41"/>
      <c r="C2" s="41"/>
      <c r="D2" s="41"/>
    </row>
    <row r="3" spans="1:4" ht="36" customHeight="1" thickBot="1" x14ac:dyDescent="0.3">
      <c r="A3" s="73" t="s">
        <v>68</v>
      </c>
      <c r="B3" s="74" t="s">
        <v>0</v>
      </c>
      <c r="C3" s="74" t="s">
        <v>69</v>
      </c>
      <c r="D3" s="75" t="s">
        <v>79</v>
      </c>
    </row>
    <row r="4" spans="1:4" ht="30.75" customHeight="1" thickBot="1" x14ac:dyDescent="0.3">
      <c r="A4" s="73">
        <v>1</v>
      </c>
      <c r="B4" s="52" t="s">
        <v>46</v>
      </c>
      <c r="C4" s="52" t="s">
        <v>110</v>
      </c>
      <c r="D4" s="76">
        <v>1599</v>
      </c>
    </row>
    <row r="5" spans="1:4" ht="19.5" customHeight="1" thickBot="1" x14ac:dyDescent="0.3">
      <c r="A5" s="73">
        <v>2</v>
      </c>
      <c r="B5" s="52" t="s">
        <v>108</v>
      </c>
      <c r="C5" s="52" t="s">
        <v>109</v>
      </c>
      <c r="D5" s="76">
        <v>860.31</v>
      </c>
    </row>
    <row r="6" spans="1:4" ht="30.75" customHeight="1" thickBot="1" x14ac:dyDescent="0.3">
      <c r="A6" s="73">
        <v>3</v>
      </c>
      <c r="B6" s="52" t="s">
        <v>71</v>
      </c>
      <c r="C6" s="52" t="s">
        <v>107</v>
      </c>
      <c r="D6" s="76">
        <v>3100</v>
      </c>
    </row>
    <row r="7" spans="1:4" ht="61.5" customHeight="1" thickBot="1" x14ac:dyDescent="0.3">
      <c r="A7" s="73">
        <v>4</v>
      </c>
      <c r="B7" s="52" t="s">
        <v>111</v>
      </c>
      <c r="C7" s="52" t="s">
        <v>112</v>
      </c>
      <c r="D7" s="76">
        <v>503</v>
      </c>
    </row>
    <row r="8" spans="1:4" ht="19.5" customHeight="1" x14ac:dyDescent="0.25">
      <c r="A8" s="77">
        <v>5</v>
      </c>
      <c r="B8" s="152" t="s">
        <v>52</v>
      </c>
      <c r="C8" s="78" t="s">
        <v>96</v>
      </c>
      <c r="D8" s="79">
        <v>2136</v>
      </c>
    </row>
    <row r="9" spans="1:4" ht="19.5" customHeight="1" x14ac:dyDescent="0.25">
      <c r="A9" s="80">
        <v>6</v>
      </c>
      <c r="B9" s="153"/>
      <c r="C9" s="81" t="s">
        <v>97</v>
      </c>
      <c r="D9" s="82">
        <v>670</v>
      </c>
    </row>
    <row r="10" spans="1:4" ht="19.5" customHeight="1" x14ac:dyDescent="0.25">
      <c r="A10" s="80">
        <v>7</v>
      </c>
      <c r="B10" s="153"/>
      <c r="C10" s="81" t="s">
        <v>80</v>
      </c>
      <c r="D10" s="82">
        <v>1687</v>
      </c>
    </row>
    <row r="11" spans="1:4" ht="19.5" customHeight="1" x14ac:dyDescent="0.25">
      <c r="A11" s="105">
        <v>8</v>
      </c>
      <c r="B11" s="154"/>
      <c r="C11" s="106" t="s">
        <v>98</v>
      </c>
      <c r="D11" s="109">
        <v>507</v>
      </c>
    </row>
    <row r="12" spans="1:4" ht="14.25" customHeight="1" thickBot="1" x14ac:dyDescent="0.3">
      <c r="A12" s="155" t="s">
        <v>81</v>
      </c>
      <c r="B12" s="156"/>
      <c r="C12" s="156"/>
      <c r="D12" s="111">
        <f>SUM(D8:D11)</f>
        <v>5000</v>
      </c>
    </row>
    <row r="13" spans="1:4" ht="33.75" customHeight="1" thickBot="1" x14ac:dyDescent="0.3">
      <c r="A13" s="107">
        <v>9</v>
      </c>
      <c r="B13" s="108" t="s">
        <v>105</v>
      </c>
      <c r="C13" s="108" t="s">
        <v>106</v>
      </c>
      <c r="D13" s="110">
        <v>3431.56</v>
      </c>
    </row>
    <row r="14" spans="1:4" ht="19.5" customHeight="1" x14ac:dyDescent="0.25">
      <c r="A14" s="77">
        <v>10</v>
      </c>
      <c r="B14" s="152" t="s">
        <v>43</v>
      </c>
      <c r="C14" s="78" t="s">
        <v>99</v>
      </c>
      <c r="D14" s="79">
        <v>997.94</v>
      </c>
    </row>
    <row r="15" spans="1:4" ht="19.5" customHeight="1" x14ac:dyDescent="0.25">
      <c r="A15" s="80">
        <v>11</v>
      </c>
      <c r="B15" s="153"/>
      <c r="C15" s="81" t="s">
        <v>100</v>
      </c>
      <c r="D15" s="82">
        <v>2358</v>
      </c>
    </row>
    <row r="16" spans="1:4" ht="19.5" customHeight="1" x14ac:dyDescent="0.25">
      <c r="A16" s="80">
        <v>12</v>
      </c>
      <c r="B16" s="153"/>
      <c r="C16" s="81" t="s">
        <v>101</v>
      </c>
      <c r="D16" s="82">
        <v>4488</v>
      </c>
    </row>
    <row r="17" spans="1:4" ht="19.5" customHeight="1" x14ac:dyDescent="0.25">
      <c r="A17" s="80">
        <v>13</v>
      </c>
      <c r="B17" s="153"/>
      <c r="C17" s="81" t="s">
        <v>102</v>
      </c>
      <c r="D17" s="83">
        <v>1150</v>
      </c>
    </row>
    <row r="18" spans="1:4" ht="19.5" customHeight="1" x14ac:dyDescent="0.25">
      <c r="A18" s="80">
        <v>14</v>
      </c>
      <c r="B18" s="153"/>
      <c r="C18" s="81" t="s">
        <v>103</v>
      </c>
      <c r="D18" s="83">
        <v>2700</v>
      </c>
    </row>
    <row r="19" spans="1:4" ht="19.5" customHeight="1" x14ac:dyDescent="0.25">
      <c r="A19" s="105">
        <v>15</v>
      </c>
      <c r="B19" s="154"/>
      <c r="C19" s="106" t="s">
        <v>104</v>
      </c>
      <c r="D19" s="109">
        <v>850</v>
      </c>
    </row>
    <row r="20" spans="1:4" ht="21" customHeight="1" thickBot="1" x14ac:dyDescent="0.3">
      <c r="A20" s="159" t="s">
        <v>81</v>
      </c>
      <c r="B20" s="160"/>
      <c r="C20" s="160"/>
      <c r="D20" s="114">
        <f>SUM(D14:D19)</f>
        <v>12543.94</v>
      </c>
    </row>
    <row r="21" spans="1:4" ht="19.5" customHeight="1" x14ac:dyDescent="0.25">
      <c r="A21" s="84">
        <v>16</v>
      </c>
      <c r="B21" s="152" t="s">
        <v>51</v>
      </c>
      <c r="C21" s="117" t="s">
        <v>84</v>
      </c>
      <c r="D21" s="118">
        <v>1638</v>
      </c>
    </row>
    <row r="22" spans="1:4" ht="19.5" customHeight="1" x14ac:dyDescent="0.25">
      <c r="A22" s="85">
        <v>17</v>
      </c>
      <c r="B22" s="153"/>
      <c r="C22" s="115" t="s">
        <v>94</v>
      </c>
      <c r="D22" s="119">
        <v>940</v>
      </c>
    </row>
    <row r="23" spans="1:4" ht="19.5" customHeight="1" x14ac:dyDescent="0.25">
      <c r="A23" s="85">
        <v>18</v>
      </c>
      <c r="B23" s="153"/>
      <c r="C23" s="115" t="s">
        <v>85</v>
      </c>
      <c r="D23" s="119">
        <v>1452</v>
      </c>
    </row>
    <row r="24" spans="1:4" ht="30.75" customHeight="1" x14ac:dyDescent="0.25">
      <c r="A24" s="85">
        <v>19</v>
      </c>
      <c r="B24" s="153"/>
      <c r="C24" s="116" t="s">
        <v>86</v>
      </c>
      <c r="D24" s="119">
        <v>1170.07</v>
      </c>
    </row>
    <row r="25" spans="1:4" ht="30.75" customHeight="1" x14ac:dyDescent="0.25">
      <c r="A25" s="85">
        <v>20</v>
      </c>
      <c r="B25" s="153"/>
      <c r="C25" s="115" t="s">
        <v>87</v>
      </c>
      <c r="D25" s="119">
        <v>345.5</v>
      </c>
    </row>
    <row r="26" spans="1:4" ht="30.75" customHeight="1" x14ac:dyDescent="0.25">
      <c r="A26" s="85">
        <v>21</v>
      </c>
      <c r="B26" s="153"/>
      <c r="C26" s="115" t="s">
        <v>87</v>
      </c>
      <c r="D26" s="119">
        <v>345.51</v>
      </c>
    </row>
    <row r="27" spans="1:4" ht="19.5" customHeight="1" x14ac:dyDescent="0.25">
      <c r="A27" s="85">
        <v>22</v>
      </c>
      <c r="B27" s="153"/>
      <c r="C27" s="115" t="s">
        <v>88</v>
      </c>
      <c r="D27" s="119">
        <v>611.04999999999995</v>
      </c>
    </row>
    <row r="28" spans="1:4" ht="19.5" customHeight="1" x14ac:dyDescent="0.25">
      <c r="A28" s="85">
        <v>23</v>
      </c>
      <c r="B28" s="153"/>
      <c r="C28" s="115" t="s">
        <v>89</v>
      </c>
      <c r="D28" s="119">
        <v>701.8</v>
      </c>
    </row>
    <row r="29" spans="1:4" ht="30.75" customHeight="1" x14ac:dyDescent="0.25">
      <c r="A29" s="85">
        <v>24</v>
      </c>
      <c r="B29" s="153"/>
      <c r="C29" s="115" t="s">
        <v>90</v>
      </c>
      <c r="D29" s="119">
        <v>1148.29</v>
      </c>
    </row>
    <row r="30" spans="1:4" ht="30.75" customHeight="1" x14ac:dyDescent="0.25">
      <c r="A30" s="85">
        <v>25</v>
      </c>
      <c r="B30" s="153"/>
      <c r="C30" s="115" t="s">
        <v>91</v>
      </c>
      <c r="D30" s="119">
        <v>638</v>
      </c>
    </row>
    <row r="31" spans="1:4" ht="19.5" customHeight="1" x14ac:dyDescent="0.25">
      <c r="A31" s="85">
        <v>26</v>
      </c>
      <c r="B31" s="153"/>
      <c r="C31" s="115" t="s">
        <v>92</v>
      </c>
      <c r="D31" s="119">
        <v>1818.95</v>
      </c>
    </row>
    <row r="32" spans="1:4" ht="19.5" customHeight="1" x14ac:dyDescent="0.25">
      <c r="A32" s="85">
        <v>27</v>
      </c>
      <c r="B32" s="153"/>
      <c r="C32" s="115" t="s">
        <v>93</v>
      </c>
      <c r="D32" s="119">
        <v>1599</v>
      </c>
    </row>
    <row r="33" spans="1:4" ht="30.75" customHeight="1" x14ac:dyDescent="0.25">
      <c r="A33" s="85">
        <v>28</v>
      </c>
      <c r="B33" s="153"/>
      <c r="C33" s="115" t="s">
        <v>95</v>
      </c>
      <c r="D33" s="119">
        <v>60.26</v>
      </c>
    </row>
    <row r="34" spans="1:4" ht="21" customHeight="1" thickBot="1" x14ac:dyDescent="0.3">
      <c r="A34" s="161" t="s">
        <v>81</v>
      </c>
      <c r="B34" s="162"/>
      <c r="C34" s="162"/>
      <c r="D34" s="113">
        <f>SUM(D21:D33)</f>
        <v>12468.430000000002</v>
      </c>
    </row>
    <row r="35" spans="1:4" ht="20.100000000000001" customHeight="1" thickBot="1" x14ac:dyDescent="0.3">
      <c r="A35" s="157" t="s">
        <v>4</v>
      </c>
      <c r="B35" s="158"/>
      <c r="C35" s="158"/>
      <c r="D35" s="112">
        <f>D4+D5+D6+D7+D12+D13+D20+D34</f>
        <v>39506.239999999998</v>
      </c>
    </row>
  </sheetData>
  <mergeCells count="8">
    <mergeCell ref="A1:D1"/>
    <mergeCell ref="B8:B11"/>
    <mergeCell ref="A12:C12"/>
    <mergeCell ref="A35:C35"/>
    <mergeCell ref="B21:B33"/>
    <mergeCell ref="B14:B19"/>
    <mergeCell ref="A20:C20"/>
    <mergeCell ref="A34:C34"/>
  </mergeCells>
  <pageMargins left="0.7" right="0.7" top="0.75" bottom="0.75" header="0.3" footer="0.3"/>
  <pageSetup paperSize="9" fitToHeight="0" orientation="portrait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7"/>
  <sheetViews>
    <sheetView tabSelected="1" zoomScaleNormal="100" workbookViewId="0">
      <pane xSplit="4" ySplit="5" topLeftCell="E6" activePane="bottomRight" state="frozen"/>
      <selection activeCell="I21" sqref="I21"/>
      <selection pane="topRight" activeCell="I21" sqref="I21"/>
      <selection pane="bottomLeft" activeCell="I21" sqref="I21"/>
      <selection pane="bottomRight" activeCell="T165" sqref="T165"/>
    </sheetView>
  </sheetViews>
  <sheetFormatPr defaultColWidth="9.140625" defaultRowHeight="12" x14ac:dyDescent="0.2"/>
  <cols>
    <col min="1" max="1" width="3.85546875" style="1" customWidth="1"/>
    <col min="2" max="2" width="12" style="1" customWidth="1"/>
    <col min="3" max="3" width="24.28515625" style="1" customWidth="1"/>
    <col min="4" max="6" width="8.28515625" style="1" customWidth="1"/>
    <col min="7" max="7" width="9.140625" style="1" customWidth="1"/>
    <col min="8" max="8" width="1.5703125" style="1" customWidth="1"/>
    <col min="9" max="11" width="9.42578125" style="1" customWidth="1"/>
    <col min="12" max="12" width="9.140625" style="1"/>
    <col min="13" max="13" width="11.140625" style="1" customWidth="1"/>
    <col min="14" max="16384" width="9.140625" style="1"/>
  </cols>
  <sheetData>
    <row r="1" spans="1:13" ht="12.75" x14ac:dyDescent="0.2">
      <c r="A1" s="54"/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 t="s">
        <v>82</v>
      </c>
    </row>
    <row r="2" spans="1:13" ht="17.25" customHeight="1" x14ac:dyDescent="0.2">
      <c r="A2" s="166" t="s">
        <v>115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</row>
    <row r="3" spans="1:13" ht="24" customHeight="1" x14ac:dyDescent="0.2">
      <c r="A3" s="167" t="s">
        <v>62</v>
      </c>
      <c r="B3" s="167" t="s">
        <v>0</v>
      </c>
      <c r="C3" s="167" t="s">
        <v>1</v>
      </c>
      <c r="D3" s="143" t="s">
        <v>73</v>
      </c>
      <c r="E3" s="143" t="s">
        <v>74</v>
      </c>
      <c r="F3" s="143" t="s">
        <v>113</v>
      </c>
      <c r="G3" s="170" t="s">
        <v>114</v>
      </c>
      <c r="H3" s="171"/>
      <c r="I3" s="179" t="s">
        <v>75</v>
      </c>
      <c r="J3" s="143" t="s">
        <v>76</v>
      </c>
      <c r="K3" s="163" t="s">
        <v>122</v>
      </c>
      <c r="L3" s="170" t="s">
        <v>114</v>
      </c>
      <c r="M3" s="143" t="s">
        <v>116</v>
      </c>
    </row>
    <row r="4" spans="1:13" ht="12.75" customHeight="1" x14ac:dyDescent="0.2">
      <c r="A4" s="167"/>
      <c r="B4" s="167"/>
      <c r="C4" s="167"/>
      <c r="D4" s="143"/>
      <c r="E4" s="143"/>
      <c r="F4" s="143"/>
      <c r="G4" s="170"/>
      <c r="H4" s="172"/>
      <c r="I4" s="179"/>
      <c r="J4" s="143"/>
      <c r="K4" s="164"/>
      <c r="L4" s="170"/>
      <c r="M4" s="143"/>
    </row>
    <row r="5" spans="1:13" ht="100.5" customHeight="1" x14ac:dyDescent="0.2">
      <c r="A5" s="167"/>
      <c r="B5" s="167"/>
      <c r="C5" s="167"/>
      <c r="D5" s="143"/>
      <c r="E5" s="143"/>
      <c r="F5" s="143"/>
      <c r="G5" s="170"/>
      <c r="H5" s="173"/>
      <c r="I5" s="179"/>
      <c r="J5" s="143"/>
      <c r="K5" s="165"/>
      <c r="L5" s="170"/>
      <c r="M5" s="143"/>
    </row>
    <row r="6" spans="1:13" ht="13.5" customHeight="1" x14ac:dyDescent="0.2">
      <c r="A6" s="167"/>
      <c r="B6" s="167"/>
      <c r="C6" s="167"/>
      <c r="D6" s="143" t="s">
        <v>72</v>
      </c>
      <c r="E6" s="143"/>
      <c r="F6" s="143"/>
      <c r="G6" s="143"/>
      <c r="H6" s="143"/>
      <c r="I6" s="143"/>
      <c r="J6" s="143"/>
      <c r="K6" s="143"/>
      <c r="L6" s="143"/>
      <c r="M6" s="143"/>
    </row>
    <row r="7" spans="1:13" ht="13.5" customHeight="1" x14ac:dyDescent="0.2">
      <c r="A7" s="167">
        <v>1</v>
      </c>
      <c r="B7" s="168" t="s">
        <v>3</v>
      </c>
      <c r="C7" s="3" t="s">
        <v>29</v>
      </c>
      <c r="D7" s="4">
        <v>4600</v>
      </c>
      <c r="E7" s="4">
        <v>2700</v>
      </c>
      <c r="F7" s="4">
        <v>5900</v>
      </c>
      <c r="G7" s="4">
        <f>F7-E7</f>
        <v>3200</v>
      </c>
      <c r="H7" s="174"/>
      <c r="I7" s="30">
        <v>4600</v>
      </c>
      <c r="J7" s="64">
        <v>2700</v>
      </c>
      <c r="K7" s="64">
        <v>5900</v>
      </c>
      <c r="L7" s="66">
        <f>K7-J7</f>
        <v>3200</v>
      </c>
      <c r="M7" s="3"/>
    </row>
    <row r="8" spans="1:13" ht="23.25" customHeight="1" x14ac:dyDescent="0.2">
      <c r="A8" s="167"/>
      <c r="B8" s="169"/>
      <c r="C8" s="3" t="s">
        <v>61</v>
      </c>
      <c r="D8" s="4"/>
      <c r="E8" s="4">
        <v>4000</v>
      </c>
      <c r="F8" s="4">
        <v>10990</v>
      </c>
      <c r="G8" s="4">
        <f t="shared" ref="G8:G75" si="0">F8-E8</f>
        <v>6990</v>
      </c>
      <c r="H8" s="175"/>
      <c r="I8" s="30">
        <v>0</v>
      </c>
      <c r="J8" s="64">
        <v>4000</v>
      </c>
      <c r="K8" s="64">
        <v>10990</v>
      </c>
      <c r="L8" s="66">
        <f t="shared" ref="L8:L71" si="1">K8-J8</f>
        <v>6990</v>
      </c>
      <c r="M8" s="3"/>
    </row>
    <row r="9" spans="1:13" ht="15.75" customHeight="1" thickBot="1" x14ac:dyDescent="0.25">
      <c r="A9" s="167"/>
      <c r="B9" s="169"/>
      <c r="C9" s="5" t="s">
        <v>30</v>
      </c>
      <c r="D9" s="6">
        <v>300</v>
      </c>
      <c r="E9" s="6">
        <v>300</v>
      </c>
      <c r="F9" s="6">
        <v>300</v>
      </c>
      <c r="G9" s="6">
        <f t="shared" si="0"/>
        <v>0</v>
      </c>
      <c r="H9" s="175"/>
      <c r="I9" s="28">
        <v>300</v>
      </c>
      <c r="J9" s="65">
        <v>300</v>
      </c>
      <c r="K9" s="65">
        <v>300</v>
      </c>
      <c r="L9" s="102">
        <f t="shared" si="1"/>
        <v>0</v>
      </c>
      <c r="M9" s="5"/>
    </row>
    <row r="10" spans="1:13" ht="15.75" customHeight="1" thickBot="1" x14ac:dyDescent="0.25">
      <c r="A10" s="167"/>
      <c r="B10" s="169"/>
      <c r="C10" s="49" t="s">
        <v>4</v>
      </c>
      <c r="D10" s="14">
        <f>SUM(D7:D9)</f>
        <v>4900</v>
      </c>
      <c r="E10" s="14">
        <f>SUM(E7:E9)</f>
        <v>7000</v>
      </c>
      <c r="F10" s="14">
        <f>SUM(F7:F9)</f>
        <v>17190</v>
      </c>
      <c r="G10" s="45">
        <f t="shared" si="0"/>
        <v>10190</v>
      </c>
      <c r="H10" s="176"/>
      <c r="I10" s="47">
        <f>SUM(I7:I9)</f>
        <v>4900</v>
      </c>
      <c r="J10" s="14">
        <f>SUM(J7:J9)</f>
        <v>7000</v>
      </c>
      <c r="K10" s="14">
        <f>SUM(K7:K9)</f>
        <v>17190</v>
      </c>
      <c r="L10" s="103">
        <f t="shared" si="1"/>
        <v>10190</v>
      </c>
      <c r="M10" s="45"/>
    </row>
    <row r="11" spans="1:13" ht="11.25" customHeight="1" x14ac:dyDescent="0.2">
      <c r="A11" s="167">
        <v>2</v>
      </c>
      <c r="B11" s="169" t="s">
        <v>117</v>
      </c>
      <c r="C11" s="20" t="s">
        <v>29</v>
      </c>
      <c r="D11" s="2"/>
      <c r="E11" s="2"/>
      <c r="F11" s="2">
        <v>32.5</v>
      </c>
      <c r="G11" s="27">
        <f t="shared" si="0"/>
        <v>32.5</v>
      </c>
      <c r="H11" s="175"/>
      <c r="I11" s="29">
        <v>0</v>
      </c>
      <c r="J11" s="44">
        <v>0</v>
      </c>
      <c r="K11" s="44">
        <v>32.5</v>
      </c>
      <c r="L11" s="20">
        <f t="shared" si="1"/>
        <v>32.5</v>
      </c>
      <c r="M11" s="2"/>
    </row>
    <row r="12" spans="1:13" ht="21.75" customHeight="1" x14ac:dyDescent="0.2">
      <c r="A12" s="167"/>
      <c r="B12" s="169"/>
      <c r="C12" s="3" t="s">
        <v>61</v>
      </c>
      <c r="D12" s="4"/>
      <c r="E12" s="4"/>
      <c r="F12" s="4"/>
      <c r="G12" s="26">
        <f t="shared" si="0"/>
        <v>0</v>
      </c>
      <c r="H12" s="175"/>
      <c r="I12" s="30">
        <v>0</v>
      </c>
      <c r="J12" s="42">
        <v>0</v>
      </c>
      <c r="K12" s="42"/>
      <c r="L12" s="3">
        <f t="shared" si="1"/>
        <v>0</v>
      </c>
      <c r="M12" s="4"/>
    </row>
    <row r="13" spans="1:13" ht="15.75" customHeight="1" thickBot="1" x14ac:dyDescent="0.25">
      <c r="A13" s="167"/>
      <c r="B13" s="169"/>
      <c r="C13" s="5" t="s">
        <v>30</v>
      </c>
      <c r="D13" s="6">
        <v>906.54</v>
      </c>
      <c r="E13" s="6">
        <v>204</v>
      </c>
      <c r="F13" s="6">
        <v>1217.6400000000001</v>
      </c>
      <c r="G13" s="25">
        <f t="shared" si="0"/>
        <v>1013.6400000000001</v>
      </c>
      <c r="H13" s="175"/>
      <c r="I13" s="28">
        <v>906.54</v>
      </c>
      <c r="J13" s="43">
        <v>204</v>
      </c>
      <c r="K13" s="43">
        <v>1217.6400000000001</v>
      </c>
      <c r="L13" s="5">
        <f t="shared" si="1"/>
        <v>1013.6400000000001</v>
      </c>
      <c r="M13" s="6"/>
    </row>
    <row r="14" spans="1:13" ht="12.75" customHeight="1" thickBot="1" x14ac:dyDescent="0.25">
      <c r="A14" s="167"/>
      <c r="B14" s="169"/>
      <c r="C14" s="49" t="s">
        <v>4</v>
      </c>
      <c r="D14" s="14">
        <f>SUM(D11:D13)</f>
        <v>906.54</v>
      </c>
      <c r="E14" s="14">
        <f>SUM(E11:E13)</f>
        <v>204</v>
      </c>
      <c r="F14" s="14">
        <f>SUM(F11:F13)</f>
        <v>1250.1400000000001</v>
      </c>
      <c r="G14" s="45">
        <f t="shared" si="0"/>
        <v>1046.1400000000001</v>
      </c>
      <c r="H14" s="176"/>
      <c r="I14" s="47">
        <f>SUM(I11:I13)</f>
        <v>906.54</v>
      </c>
      <c r="J14" s="14">
        <f>SUM(J11:J13)</f>
        <v>204</v>
      </c>
      <c r="K14" s="14">
        <f>SUM(K11:K13)</f>
        <v>1250.1400000000001</v>
      </c>
      <c r="L14" s="90">
        <f t="shared" si="1"/>
        <v>1046.1400000000001</v>
      </c>
      <c r="M14" s="45"/>
    </row>
    <row r="15" spans="1:13" ht="13.5" customHeight="1" x14ac:dyDescent="0.2">
      <c r="A15" s="167">
        <v>3</v>
      </c>
      <c r="B15" s="169" t="s">
        <v>20</v>
      </c>
      <c r="C15" s="20" t="s">
        <v>29</v>
      </c>
      <c r="D15" s="2"/>
      <c r="E15" s="2"/>
      <c r="F15" s="2"/>
      <c r="G15" s="27">
        <f t="shared" si="0"/>
        <v>0</v>
      </c>
      <c r="H15" s="175"/>
      <c r="I15" s="29">
        <v>0</v>
      </c>
      <c r="J15" s="44">
        <v>0</v>
      </c>
      <c r="K15" s="44"/>
      <c r="L15" s="20">
        <f t="shared" si="1"/>
        <v>0</v>
      </c>
      <c r="M15" s="2"/>
    </row>
    <row r="16" spans="1:13" ht="21.75" customHeight="1" x14ac:dyDescent="0.2">
      <c r="A16" s="167"/>
      <c r="B16" s="169"/>
      <c r="C16" s="3" t="s">
        <v>61</v>
      </c>
      <c r="D16" s="4"/>
      <c r="E16" s="4"/>
      <c r="F16" s="4"/>
      <c r="G16" s="26">
        <f t="shared" si="0"/>
        <v>0</v>
      </c>
      <c r="H16" s="175"/>
      <c r="I16" s="30">
        <v>0</v>
      </c>
      <c r="J16" s="42">
        <v>0</v>
      </c>
      <c r="K16" s="42"/>
      <c r="L16" s="3">
        <f t="shared" si="1"/>
        <v>0</v>
      </c>
      <c r="M16" s="4"/>
    </row>
    <row r="17" spans="1:13" ht="15.75" customHeight="1" thickBot="1" x14ac:dyDescent="0.25">
      <c r="A17" s="167"/>
      <c r="B17" s="169"/>
      <c r="C17" s="5" t="s">
        <v>30</v>
      </c>
      <c r="D17" s="6">
        <v>2500</v>
      </c>
      <c r="E17" s="6">
        <v>5841.07</v>
      </c>
      <c r="F17" s="6">
        <v>3570.5</v>
      </c>
      <c r="G17" s="25">
        <f t="shared" si="0"/>
        <v>-2270.5699999999997</v>
      </c>
      <c r="H17" s="175"/>
      <c r="I17" s="28">
        <v>2500</v>
      </c>
      <c r="J17" s="43">
        <v>5841.07</v>
      </c>
      <c r="K17" s="43">
        <v>3570.5</v>
      </c>
      <c r="L17" s="5">
        <f t="shared" si="1"/>
        <v>-2270.5699999999997</v>
      </c>
      <c r="M17" s="6"/>
    </row>
    <row r="18" spans="1:13" ht="12.75" customHeight="1" thickBot="1" x14ac:dyDescent="0.25">
      <c r="A18" s="167"/>
      <c r="B18" s="169"/>
      <c r="C18" s="49" t="s">
        <v>4</v>
      </c>
      <c r="D18" s="14">
        <f>SUM(D15:D17)</f>
        <v>2500</v>
      </c>
      <c r="E18" s="14">
        <f>SUM(E15:E17)</f>
        <v>5841.07</v>
      </c>
      <c r="F18" s="14">
        <f>SUM(F15:F17)</f>
        <v>3570.5</v>
      </c>
      <c r="G18" s="45">
        <f t="shared" si="0"/>
        <v>-2270.5699999999997</v>
      </c>
      <c r="H18" s="176"/>
      <c r="I18" s="47">
        <f>SUM(I15:I17)</f>
        <v>2500</v>
      </c>
      <c r="J18" s="14">
        <f>SUM(J15:J17)</f>
        <v>5841.07</v>
      </c>
      <c r="K18" s="14">
        <f>SUM(K15:K17)</f>
        <v>3570.5</v>
      </c>
      <c r="L18" s="90">
        <f t="shared" si="1"/>
        <v>-2270.5699999999997</v>
      </c>
      <c r="M18" s="45"/>
    </row>
    <row r="19" spans="1:13" ht="12.75" customHeight="1" x14ac:dyDescent="0.2">
      <c r="A19" s="167">
        <v>4</v>
      </c>
      <c r="B19" s="169" t="s">
        <v>22</v>
      </c>
      <c r="C19" s="20" t="s">
        <v>29</v>
      </c>
      <c r="D19" s="2"/>
      <c r="E19" s="2"/>
      <c r="F19" s="70"/>
      <c r="G19" s="27">
        <f t="shared" si="0"/>
        <v>0</v>
      </c>
      <c r="H19" s="175"/>
      <c r="I19" s="29">
        <v>0</v>
      </c>
      <c r="J19" s="44">
        <v>0</v>
      </c>
      <c r="K19" s="67"/>
      <c r="L19" s="20">
        <f t="shared" si="1"/>
        <v>0</v>
      </c>
      <c r="M19" s="2"/>
    </row>
    <row r="20" spans="1:13" ht="24" customHeight="1" x14ac:dyDescent="0.2">
      <c r="A20" s="167"/>
      <c r="B20" s="169"/>
      <c r="C20" s="3" t="s">
        <v>61</v>
      </c>
      <c r="D20" s="4"/>
      <c r="E20" s="4"/>
      <c r="F20" s="71"/>
      <c r="G20" s="26">
        <f t="shared" si="0"/>
        <v>0</v>
      </c>
      <c r="H20" s="175"/>
      <c r="I20" s="30">
        <v>0</v>
      </c>
      <c r="J20" s="42">
        <v>0</v>
      </c>
      <c r="K20" s="68"/>
      <c r="L20" s="3">
        <f t="shared" si="1"/>
        <v>0</v>
      </c>
      <c r="M20" s="4"/>
    </row>
    <row r="21" spans="1:13" ht="15.75" customHeight="1" thickBot="1" x14ac:dyDescent="0.25">
      <c r="A21" s="167"/>
      <c r="B21" s="169"/>
      <c r="C21" s="5" t="s">
        <v>30</v>
      </c>
      <c r="D21" s="6">
        <v>425.92</v>
      </c>
      <c r="E21" s="6">
        <v>429</v>
      </c>
      <c r="F21" s="72"/>
      <c r="G21" s="25">
        <f t="shared" si="0"/>
        <v>-429</v>
      </c>
      <c r="H21" s="175"/>
      <c r="I21" s="28">
        <v>425.92</v>
      </c>
      <c r="J21" s="43">
        <v>429</v>
      </c>
      <c r="K21" s="69"/>
      <c r="L21" s="5">
        <f t="shared" si="1"/>
        <v>-429</v>
      </c>
      <c r="M21" s="6"/>
    </row>
    <row r="22" spans="1:13" ht="12.75" customHeight="1" thickBot="1" x14ac:dyDescent="0.25">
      <c r="A22" s="167"/>
      <c r="B22" s="169"/>
      <c r="C22" s="49" t="s">
        <v>4</v>
      </c>
      <c r="D22" s="14">
        <f>SUM(D19:D21)</f>
        <v>425.92</v>
      </c>
      <c r="E22" s="14">
        <f>SUM(E19:E21)</f>
        <v>429</v>
      </c>
      <c r="F22" s="14">
        <f>SUM(F19:F21)</f>
        <v>0</v>
      </c>
      <c r="G22" s="45">
        <f t="shared" si="0"/>
        <v>-429</v>
      </c>
      <c r="H22" s="176"/>
      <c r="I22" s="47">
        <f>SUM(I19:I21)</f>
        <v>425.92</v>
      </c>
      <c r="J22" s="14">
        <f>SUM(J19:J21)</f>
        <v>429</v>
      </c>
      <c r="K22" s="14">
        <f>SUM(K19:K21)</f>
        <v>0</v>
      </c>
      <c r="L22" s="90">
        <f t="shared" si="1"/>
        <v>-429</v>
      </c>
      <c r="M22" s="45"/>
    </row>
    <row r="23" spans="1:13" ht="10.5" customHeight="1" x14ac:dyDescent="0.2">
      <c r="A23" s="167">
        <v>5</v>
      </c>
      <c r="B23" s="169" t="s">
        <v>119</v>
      </c>
      <c r="C23" s="20" t="s">
        <v>29</v>
      </c>
      <c r="D23" s="2">
        <v>946.95</v>
      </c>
      <c r="E23" s="2">
        <v>403</v>
      </c>
      <c r="F23" s="2">
        <v>292.73</v>
      </c>
      <c r="G23" s="27">
        <f t="shared" si="0"/>
        <v>-110.26999999999998</v>
      </c>
      <c r="H23" s="175"/>
      <c r="I23" s="29">
        <v>946.95</v>
      </c>
      <c r="J23" s="44">
        <v>403</v>
      </c>
      <c r="K23" s="44">
        <v>292.73</v>
      </c>
      <c r="L23" s="20">
        <f t="shared" si="1"/>
        <v>-110.26999999999998</v>
      </c>
      <c r="M23" s="2"/>
    </row>
    <row r="24" spans="1:13" ht="22.5" customHeight="1" x14ac:dyDescent="0.2">
      <c r="A24" s="167"/>
      <c r="B24" s="169"/>
      <c r="C24" s="3" t="s">
        <v>61</v>
      </c>
      <c r="D24" s="4">
        <v>7965.78</v>
      </c>
      <c r="E24" s="4">
        <v>6359.87</v>
      </c>
      <c r="F24" s="4">
        <v>6892.92</v>
      </c>
      <c r="G24" s="26">
        <f t="shared" si="0"/>
        <v>533.05000000000018</v>
      </c>
      <c r="H24" s="175"/>
      <c r="I24" s="30">
        <v>7965.78</v>
      </c>
      <c r="J24" s="42">
        <v>6359.87</v>
      </c>
      <c r="K24" s="42">
        <v>6892.92</v>
      </c>
      <c r="L24" s="3">
        <f t="shared" si="1"/>
        <v>533.05000000000018</v>
      </c>
      <c r="M24" s="4"/>
    </row>
    <row r="25" spans="1:13" ht="13.5" customHeight="1" thickBot="1" x14ac:dyDescent="0.25">
      <c r="A25" s="167"/>
      <c r="B25" s="169"/>
      <c r="C25" s="5" t="s">
        <v>30</v>
      </c>
      <c r="D25" s="6">
        <v>2800</v>
      </c>
      <c r="E25" s="6">
        <v>1587.91</v>
      </c>
      <c r="F25" s="6">
        <v>563.57000000000005</v>
      </c>
      <c r="G25" s="25">
        <f t="shared" si="0"/>
        <v>-1024.3400000000001</v>
      </c>
      <c r="H25" s="175"/>
      <c r="I25" s="28">
        <v>2800</v>
      </c>
      <c r="J25" s="43">
        <v>1587.91</v>
      </c>
      <c r="K25" s="43">
        <v>563.57000000000005</v>
      </c>
      <c r="L25" s="5">
        <f t="shared" si="1"/>
        <v>-1024.3400000000001</v>
      </c>
      <c r="M25" s="6"/>
    </row>
    <row r="26" spans="1:13" ht="12.75" customHeight="1" thickBot="1" x14ac:dyDescent="0.25">
      <c r="A26" s="167"/>
      <c r="B26" s="169"/>
      <c r="C26" s="49" t="s">
        <v>4</v>
      </c>
      <c r="D26" s="14">
        <f>SUM(D23:D25)</f>
        <v>11712.73</v>
      </c>
      <c r="E26" s="14">
        <f>SUM(E23:E25)</f>
        <v>8350.7800000000007</v>
      </c>
      <c r="F26" s="14">
        <f>SUM(F23:F25)</f>
        <v>7749.2199999999993</v>
      </c>
      <c r="G26" s="45">
        <f t="shared" si="0"/>
        <v>-601.56000000000131</v>
      </c>
      <c r="H26" s="176"/>
      <c r="I26" s="47">
        <f>SUM(I23:I25)</f>
        <v>11712.73</v>
      </c>
      <c r="J26" s="14">
        <f>SUM(J23:J25)</f>
        <v>8350.7800000000007</v>
      </c>
      <c r="K26" s="14">
        <f>SUM(K23:K25)</f>
        <v>7749.2199999999993</v>
      </c>
      <c r="L26" s="90">
        <f t="shared" si="1"/>
        <v>-601.56000000000131</v>
      </c>
      <c r="M26" s="45"/>
    </row>
    <row r="27" spans="1:13" ht="13.5" customHeight="1" x14ac:dyDescent="0.2">
      <c r="A27" s="167">
        <v>6</v>
      </c>
      <c r="B27" s="169" t="s">
        <v>24</v>
      </c>
      <c r="C27" s="20" t="s">
        <v>29</v>
      </c>
      <c r="D27" s="2">
        <v>274.5</v>
      </c>
      <c r="E27" s="2">
        <v>323.22000000000003</v>
      </c>
      <c r="F27" s="2">
        <v>670.32</v>
      </c>
      <c r="G27" s="27">
        <f t="shared" si="0"/>
        <v>347.1</v>
      </c>
      <c r="H27" s="175"/>
      <c r="I27" s="29">
        <v>289.62</v>
      </c>
      <c r="J27" s="44">
        <v>323.22000000000003</v>
      </c>
      <c r="K27" s="44">
        <v>670.32</v>
      </c>
      <c r="L27" s="20">
        <f t="shared" si="1"/>
        <v>347.1</v>
      </c>
      <c r="M27" s="2"/>
    </row>
    <row r="28" spans="1:13" ht="23.25" customHeight="1" x14ac:dyDescent="0.2">
      <c r="A28" s="167"/>
      <c r="B28" s="169"/>
      <c r="C28" s="3" t="s">
        <v>61</v>
      </c>
      <c r="D28" s="4"/>
      <c r="E28" s="4">
        <v>4381.68</v>
      </c>
      <c r="F28" s="4">
        <v>8405.25</v>
      </c>
      <c r="G28" s="26">
        <f t="shared" si="0"/>
        <v>4023.5699999999997</v>
      </c>
      <c r="H28" s="175"/>
      <c r="I28" s="30">
        <v>0</v>
      </c>
      <c r="J28" s="42">
        <v>4381.68</v>
      </c>
      <c r="K28" s="42">
        <v>8405.25</v>
      </c>
      <c r="L28" s="3">
        <f t="shared" si="1"/>
        <v>4023.5699999999997</v>
      </c>
      <c r="M28" s="4"/>
    </row>
    <row r="29" spans="1:13" ht="15.75" customHeight="1" thickBot="1" x14ac:dyDescent="0.25">
      <c r="A29" s="167"/>
      <c r="B29" s="169"/>
      <c r="C29" s="5" t="s">
        <v>30</v>
      </c>
      <c r="D29" s="6">
        <v>1612.5</v>
      </c>
      <c r="E29" s="6">
        <v>2393.83</v>
      </c>
      <c r="F29" s="6">
        <v>1331.2</v>
      </c>
      <c r="G29" s="25">
        <f t="shared" si="0"/>
        <v>-1062.6299999999999</v>
      </c>
      <c r="H29" s="175"/>
      <c r="I29" s="28">
        <v>1597.38</v>
      </c>
      <c r="J29" s="43">
        <v>2393.83</v>
      </c>
      <c r="K29" s="43">
        <v>1331.2</v>
      </c>
      <c r="L29" s="5">
        <f t="shared" si="1"/>
        <v>-1062.6299999999999</v>
      </c>
      <c r="M29" s="6"/>
    </row>
    <row r="30" spans="1:13" ht="12.75" customHeight="1" thickBot="1" x14ac:dyDescent="0.25">
      <c r="A30" s="167"/>
      <c r="B30" s="169"/>
      <c r="C30" s="49" t="s">
        <v>4</v>
      </c>
      <c r="D30" s="14">
        <f>SUM(D27:D29)</f>
        <v>1887</v>
      </c>
      <c r="E30" s="14">
        <f>SUM(E27:E29)</f>
        <v>7098.7300000000005</v>
      </c>
      <c r="F30" s="14">
        <f>SUM(F27:F29)</f>
        <v>10406.77</v>
      </c>
      <c r="G30" s="45">
        <f t="shared" si="0"/>
        <v>3308.04</v>
      </c>
      <c r="H30" s="176"/>
      <c r="I30" s="47">
        <f>SUM(I27:I29)</f>
        <v>1887</v>
      </c>
      <c r="J30" s="14">
        <f>SUM(J27:J29)</f>
        <v>7098.7300000000005</v>
      </c>
      <c r="K30" s="14">
        <f>SUM(K27:K29)</f>
        <v>10406.77</v>
      </c>
      <c r="L30" s="90">
        <f t="shared" si="1"/>
        <v>3308.04</v>
      </c>
      <c r="M30" s="45"/>
    </row>
    <row r="31" spans="1:13" ht="12.75" customHeight="1" x14ac:dyDescent="0.2">
      <c r="A31" s="186">
        <v>7</v>
      </c>
      <c r="B31" s="163" t="s">
        <v>118</v>
      </c>
      <c r="C31" s="59" t="s">
        <v>29</v>
      </c>
      <c r="D31" s="60"/>
      <c r="E31" s="60"/>
      <c r="F31" s="27">
        <v>441.32</v>
      </c>
      <c r="G31" s="27">
        <f t="shared" si="0"/>
        <v>441.32</v>
      </c>
      <c r="H31" s="176"/>
      <c r="I31" s="27"/>
      <c r="J31" s="27"/>
      <c r="K31" s="27">
        <v>441.32</v>
      </c>
      <c r="L31" s="20">
        <f t="shared" si="1"/>
        <v>441.32</v>
      </c>
      <c r="M31" s="27"/>
    </row>
    <row r="32" spans="1:13" ht="21" customHeight="1" x14ac:dyDescent="0.2">
      <c r="A32" s="187"/>
      <c r="B32" s="164"/>
      <c r="C32" s="58" t="s">
        <v>61</v>
      </c>
      <c r="D32" s="57"/>
      <c r="E32" s="57"/>
      <c r="F32" s="26">
        <v>4703.04</v>
      </c>
      <c r="G32" s="26">
        <f t="shared" si="0"/>
        <v>4703.04</v>
      </c>
      <c r="H32" s="176"/>
      <c r="I32" s="26"/>
      <c r="J32" s="26"/>
      <c r="K32" s="26">
        <v>4703.04</v>
      </c>
      <c r="L32" s="3">
        <f t="shared" si="1"/>
        <v>4703.04</v>
      </c>
      <c r="M32" s="26"/>
    </row>
    <row r="33" spans="1:13" ht="12.75" customHeight="1" thickBot="1" x14ac:dyDescent="0.25">
      <c r="A33" s="187"/>
      <c r="B33" s="164"/>
      <c r="C33" s="61" t="s">
        <v>30</v>
      </c>
      <c r="D33" s="62"/>
      <c r="E33" s="62"/>
      <c r="F33" s="25">
        <v>1086.48</v>
      </c>
      <c r="G33" s="25">
        <f t="shared" si="0"/>
        <v>1086.48</v>
      </c>
      <c r="H33" s="176"/>
      <c r="I33" s="25"/>
      <c r="J33" s="25"/>
      <c r="K33" s="25">
        <v>1086.48</v>
      </c>
      <c r="L33" s="5">
        <f t="shared" si="1"/>
        <v>1086.48</v>
      </c>
      <c r="M33" s="25"/>
    </row>
    <row r="34" spans="1:13" ht="12.75" customHeight="1" thickBot="1" x14ac:dyDescent="0.25">
      <c r="A34" s="188"/>
      <c r="B34" s="189"/>
      <c r="C34" s="49" t="s">
        <v>4</v>
      </c>
      <c r="D34" s="14">
        <f>SUM(D31:D33)</f>
        <v>0</v>
      </c>
      <c r="E34" s="14">
        <f>SUM(E31:E33)</f>
        <v>0</v>
      </c>
      <c r="F34" s="14">
        <f>SUM(F31:F33)</f>
        <v>6230.84</v>
      </c>
      <c r="G34" s="45">
        <f t="shared" si="0"/>
        <v>6230.84</v>
      </c>
      <c r="H34" s="176"/>
      <c r="I34" s="47">
        <f>SUM(I31:I33)</f>
        <v>0</v>
      </c>
      <c r="J34" s="14">
        <f>SUM(J31:J33)</f>
        <v>0</v>
      </c>
      <c r="K34" s="14">
        <f>SUM(K31:K33)</f>
        <v>6230.84</v>
      </c>
      <c r="L34" s="90">
        <f t="shared" si="1"/>
        <v>6230.84</v>
      </c>
      <c r="M34" s="45"/>
    </row>
    <row r="35" spans="1:13" ht="13.5" customHeight="1" x14ac:dyDescent="0.2">
      <c r="A35" s="167">
        <v>7</v>
      </c>
      <c r="B35" s="169" t="s">
        <v>25</v>
      </c>
      <c r="C35" s="20" t="s">
        <v>29</v>
      </c>
      <c r="D35" s="2">
        <v>246</v>
      </c>
      <c r="E35" s="2">
        <v>230.5</v>
      </c>
      <c r="F35" s="2"/>
      <c r="G35" s="27">
        <f t="shared" si="0"/>
        <v>-230.5</v>
      </c>
      <c r="H35" s="175"/>
      <c r="I35" s="29">
        <v>246</v>
      </c>
      <c r="J35" s="44">
        <v>230.5</v>
      </c>
      <c r="K35" s="44"/>
      <c r="L35" s="20">
        <f t="shared" si="1"/>
        <v>-230.5</v>
      </c>
      <c r="M35" s="2"/>
    </row>
    <row r="36" spans="1:13" ht="22.5" customHeight="1" x14ac:dyDescent="0.2">
      <c r="A36" s="167"/>
      <c r="B36" s="169"/>
      <c r="C36" s="3" t="s">
        <v>61</v>
      </c>
      <c r="D36" s="4"/>
      <c r="E36" s="4"/>
      <c r="F36" s="4"/>
      <c r="G36" s="26">
        <f t="shared" si="0"/>
        <v>0</v>
      </c>
      <c r="H36" s="175"/>
      <c r="I36" s="30">
        <v>0</v>
      </c>
      <c r="J36" s="42">
        <v>0</v>
      </c>
      <c r="K36" s="42"/>
      <c r="L36" s="3">
        <f t="shared" si="1"/>
        <v>0</v>
      </c>
      <c r="M36" s="4"/>
    </row>
    <row r="37" spans="1:13" ht="13.5" customHeight="1" thickBot="1" x14ac:dyDescent="0.25">
      <c r="A37" s="167"/>
      <c r="B37" s="169"/>
      <c r="C37" s="5" t="s">
        <v>30</v>
      </c>
      <c r="D37" s="6">
        <v>8162.84</v>
      </c>
      <c r="E37" s="6">
        <v>3922.17</v>
      </c>
      <c r="F37" s="6">
        <v>4885.95</v>
      </c>
      <c r="G37" s="25">
        <f t="shared" si="0"/>
        <v>963.77999999999975</v>
      </c>
      <c r="H37" s="175"/>
      <c r="I37" s="28">
        <v>8162.84</v>
      </c>
      <c r="J37" s="43">
        <v>3922.17</v>
      </c>
      <c r="K37" s="43">
        <v>4885.95</v>
      </c>
      <c r="L37" s="5">
        <f t="shared" si="1"/>
        <v>963.77999999999975</v>
      </c>
      <c r="M37" s="6"/>
    </row>
    <row r="38" spans="1:13" ht="12.75" customHeight="1" thickBot="1" x14ac:dyDescent="0.25">
      <c r="A38" s="167"/>
      <c r="B38" s="169"/>
      <c r="C38" s="50" t="s">
        <v>4</v>
      </c>
      <c r="D38" s="48">
        <f>SUM(D35:D37)</f>
        <v>8408.84</v>
      </c>
      <c r="E38" s="14">
        <f>SUM(E35:E37)</f>
        <v>4152.67</v>
      </c>
      <c r="F38" s="14">
        <f>SUM(F35:F37)</f>
        <v>4885.95</v>
      </c>
      <c r="G38" s="45">
        <f t="shared" si="0"/>
        <v>733.27999999999975</v>
      </c>
      <c r="H38" s="176"/>
      <c r="I38" s="47">
        <f>SUM(I35:I37)</f>
        <v>8408.84</v>
      </c>
      <c r="J38" s="14">
        <f>SUM(J35:J37)</f>
        <v>4152.67</v>
      </c>
      <c r="K38" s="14">
        <f>SUM(K35:K37)</f>
        <v>4885.95</v>
      </c>
      <c r="L38" s="90">
        <f t="shared" si="1"/>
        <v>733.27999999999975</v>
      </c>
      <c r="M38" s="45"/>
    </row>
    <row r="39" spans="1:13" ht="15" customHeight="1" x14ac:dyDescent="0.2">
      <c r="A39" s="167">
        <v>8</v>
      </c>
      <c r="B39" s="169" t="s">
        <v>26</v>
      </c>
      <c r="C39" s="20" t="s">
        <v>29</v>
      </c>
      <c r="D39" s="2">
        <v>3746.2</v>
      </c>
      <c r="E39" s="2">
        <v>3232.96</v>
      </c>
      <c r="F39" s="2">
        <v>3100</v>
      </c>
      <c r="G39" s="27">
        <f t="shared" si="0"/>
        <v>-132.96000000000004</v>
      </c>
      <c r="H39" s="175"/>
      <c r="I39" s="29">
        <v>3746.2</v>
      </c>
      <c r="J39" s="44">
        <v>3232.96</v>
      </c>
      <c r="K39" s="63">
        <v>3100</v>
      </c>
      <c r="L39" s="20">
        <f t="shared" si="1"/>
        <v>-132.96000000000004</v>
      </c>
      <c r="M39" s="2"/>
    </row>
    <row r="40" spans="1:13" ht="24" customHeight="1" x14ac:dyDescent="0.2">
      <c r="A40" s="167"/>
      <c r="B40" s="169"/>
      <c r="C40" s="3" t="s">
        <v>61</v>
      </c>
      <c r="D40" s="4"/>
      <c r="E40" s="4"/>
      <c r="F40" s="4"/>
      <c r="G40" s="26">
        <f t="shared" si="0"/>
        <v>0</v>
      </c>
      <c r="H40" s="175"/>
      <c r="I40" s="30">
        <v>0</v>
      </c>
      <c r="J40" s="42">
        <v>0</v>
      </c>
      <c r="K40" s="42"/>
      <c r="L40" s="3">
        <f t="shared" si="1"/>
        <v>0</v>
      </c>
      <c r="M40" s="4"/>
    </row>
    <row r="41" spans="1:13" ht="15.75" customHeight="1" thickBot="1" x14ac:dyDescent="0.25">
      <c r="A41" s="167"/>
      <c r="B41" s="169"/>
      <c r="C41" s="5" t="s">
        <v>30</v>
      </c>
      <c r="D41" s="6">
        <v>1828.08</v>
      </c>
      <c r="E41" s="6">
        <v>1300</v>
      </c>
      <c r="F41" s="6">
        <v>980.62</v>
      </c>
      <c r="G41" s="25">
        <f t="shared" si="0"/>
        <v>-319.38</v>
      </c>
      <c r="H41" s="175"/>
      <c r="I41" s="28">
        <v>1828.08</v>
      </c>
      <c r="J41" s="43">
        <v>1300</v>
      </c>
      <c r="K41" s="43">
        <v>980.62</v>
      </c>
      <c r="L41" s="5">
        <f t="shared" si="1"/>
        <v>-319.38</v>
      </c>
      <c r="M41" s="6"/>
    </row>
    <row r="42" spans="1:13" ht="12.75" customHeight="1" thickBot="1" x14ac:dyDescent="0.25">
      <c r="A42" s="167"/>
      <c r="B42" s="169"/>
      <c r="C42" s="49" t="s">
        <v>4</v>
      </c>
      <c r="D42" s="14">
        <f>SUM(D39:D41)</f>
        <v>5574.28</v>
      </c>
      <c r="E42" s="14">
        <f>SUM(E39:E41)</f>
        <v>4532.96</v>
      </c>
      <c r="F42" s="14">
        <f>SUM(F39:F41)</f>
        <v>4080.62</v>
      </c>
      <c r="G42" s="45">
        <f t="shared" si="0"/>
        <v>-452.34000000000015</v>
      </c>
      <c r="H42" s="176"/>
      <c r="I42" s="47">
        <f>SUM(I39:I41)</f>
        <v>5574.28</v>
      </c>
      <c r="J42" s="14">
        <f>SUM(J39:J41)</f>
        <v>4532.96</v>
      </c>
      <c r="K42" s="14">
        <f>SUM(K39:K41)</f>
        <v>4080.62</v>
      </c>
      <c r="L42" s="90">
        <f t="shared" si="1"/>
        <v>-452.34000000000015</v>
      </c>
      <c r="M42" s="45"/>
    </row>
    <row r="43" spans="1:13" ht="15" customHeight="1" x14ac:dyDescent="0.2">
      <c r="A43" s="167">
        <v>9</v>
      </c>
      <c r="B43" s="169" t="s">
        <v>27</v>
      </c>
      <c r="C43" s="20" t="s">
        <v>29</v>
      </c>
      <c r="D43" s="2">
        <v>194.25</v>
      </c>
      <c r="E43" s="2">
        <v>63</v>
      </c>
      <c r="F43" s="2"/>
      <c r="G43" s="27">
        <f t="shared" si="0"/>
        <v>-63</v>
      </c>
      <c r="H43" s="175"/>
      <c r="I43" s="29">
        <v>194.25</v>
      </c>
      <c r="J43" s="44">
        <v>63</v>
      </c>
      <c r="K43" s="44"/>
      <c r="L43" s="20">
        <f t="shared" si="1"/>
        <v>-63</v>
      </c>
      <c r="M43" s="2"/>
    </row>
    <row r="44" spans="1:13" ht="21.75" customHeight="1" x14ac:dyDescent="0.2">
      <c r="A44" s="167"/>
      <c r="B44" s="169"/>
      <c r="C44" s="3" t="s">
        <v>61</v>
      </c>
      <c r="D44" s="4"/>
      <c r="E44" s="4"/>
      <c r="F44" s="4"/>
      <c r="G44" s="26">
        <f t="shared" si="0"/>
        <v>0</v>
      </c>
      <c r="H44" s="175"/>
      <c r="I44" s="30">
        <v>0</v>
      </c>
      <c r="J44" s="42">
        <v>0</v>
      </c>
      <c r="K44" s="42"/>
      <c r="L44" s="3">
        <f t="shared" si="1"/>
        <v>0</v>
      </c>
      <c r="M44" s="4"/>
    </row>
    <row r="45" spans="1:13" ht="15" customHeight="1" thickBot="1" x14ac:dyDescent="0.25">
      <c r="A45" s="167"/>
      <c r="B45" s="169"/>
      <c r="C45" s="5" t="s">
        <v>30</v>
      </c>
      <c r="D45" s="28">
        <v>8616.27</v>
      </c>
      <c r="E45" s="28">
        <v>5803.62</v>
      </c>
      <c r="F45" s="28">
        <v>4700</v>
      </c>
      <c r="G45" s="25">
        <f t="shared" si="0"/>
        <v>-1103.6199999999999</v>
      </c>
      <c r="H45" s="175"/>
      <c r="I45" s="28">
        <v>8616.27</v>
      </c>
      <c r="J45" s="43">
        <v>5803.62</v>
      </c>
      <c r="K45" s="65">
        <v>4700</v>
      </c>
      <c r="L45" s="5">
        <f t="shared" si="1"/>
        <v>-1103.6199999999999</v>
      </c>
      <c r="M45" s="6"/>
    </row>
    <row r="46" spans="1:13" ht="12.75" customHeight="1" thickBot="1" x14ac:dyDescent="0.25">
      <c r="A46" s="167"/>
      <c r="B46" s="169"/>
      <c r="C46" s="49" t="s">
        <v>4</v>
      </c>
      <c r="D46" s="14">
        <f>SUM(D43:D45)</f>
        <v>8810.52</v>
      </c>
      <c r="E46" s="14">
        <f>SUM(E43:E45)</f>
        <v>5866.62</v>
      </c>
      <c r="F46" s="14">
        <f>SUM(F43:F45)</f>
        <v>4700</v>
      </c>
      <c r="G46" s="45">
        <f t="shared" si="0"/>
        <v>-1166.6199999999999</v>
      </c>
      <c r="H46" s="176"/>
      <c r="I46" s="47">
        <f>SUM(I43:I45)</f>
        <v>8810.52</v>
      </c>
      <c r="J46" s="14">
        <f>SUM(J43:J45)</f>
        <v>5866.62</v>
      </c>
      <c r="K46" s="14">
        <f>SUM(K43:K45)</f>
        <v>4700</v>
      </c>
      <c r="L46" s="90">
        <f t="shared" si="1"/>
        <v>-1166.6199999999999</v>
      </c>
      <c r="M46" s="45"/>
    </row>
    <row r="47" spans="1:13" ht="21" customHeight="1" x14ac:dyDescent="0.2">
      <c r="A47" s="167">
        <v>10</v>
      </c>
      <c r="B47" s="169" t="s">
        <v>28</v>
      </c>
      <c r="C47" s="20" t="s">
        <v>29</v>
      </c>
      <c r="D47" s="2">
        <v>1543.86</v>
      </c>
      <c r="E47" s="2">
        <v>515.91</v>
      </c>
      <c r="F47" s="2">
        <v>858.68</v>
      </c>
      <c r="G47" s="27">
        <f t="shared" si="0"/>
        <v>342.77</v>
      </c>
      <c r="H47" s="175"/>
      <c r="I47" s="29">
        <v>1543.86</v>
      </c>
      <c r="J47" s="44">
        <v>515.91</v>
      </c>
      <c r="K47" s="44">
        <v>858.68</v>
      </c>
      <c r="L47" s="20">
        <f t="shared" si="1"/>
        <v>342.77</v>
      </c>
      <c r="M47" s="2"/>
    </row>
    <row r="48" spans="1:13" ht="24" customHeight="1" x14ac:dyDescent="0.2">
      <c r="A48" s="167"/>
      <c r="B48" s="169"/>
      <c r="C48" s="3" t="s">
        <v>61</v>
      </c>
      <c r="D48" s="4">
        <v>10212.620000000001</v>
      </c>
      <c r="E48" s="4">
        <v>6389.64</v>
      </c>
      <c r="F48" s="4">
        <v>8015.24</v>
      </c>
      <c r="G48" s="26">
        <f t="shared" si="0"/>
        <v>1625.5999999999995</v>
      </c>
      <c r="H48" s="175"/>
      <c r="I48" s="30">
        <v>10212.619999999999</v>
      </c>
      <c r="J48" s="42">
        <v>6389.6399999999994</v>
      </c>
      <c r="K48" s="42">
        <v>8015.24</v>
      </c>
      <c r="L48" s="3">
        <f t="shared" si="1"/>
        <v>1625.6000000000004</v>
      </c>
      <c r="M48" s="4"/>
    </row>
    <row r="49" spans="1:13" ht="12.75" customHeight="1" thickBot="1" x14ac:dyDescent="0.25">
      <c r="A49" s="167"/>
      <c r="B49" s="169"/>
      <c r="C49" s="5" t="s">
        <v>30</v>
      </c>
      <c r="D49" s="6">
        <v>1118</v>
      </c>
      <c r="E49" s="6">
        <v>2582.5</v>
      </c>
      <c r="F49" s="6">
        <v>204.75</v>
      </c>
      <c r="G49" s="25">
        <f t="shared" si="0"/>
        <v>-2377.75</v>
      </c>
      <c r="H49" s="175"/>
      <c r="I49" s="28">
        <v>1118</v>
      </c>
      <c r="J49" s="43">
        <v>2582.5</v>
      </c>
      <c r="K49" s="43">
        <v>204.75</v>
      </c>
      <c r="L49" s="5">
        <f t="shared" si="1"/>
        <v>-2377.75</v>
      </c>
      <c r="M49" s="6"/>
    </row>
    <row r="50" spans="1:13" ht="12.75" customHeight="1" thickBot="1" x14ac:dyDescent="0.25">
      <c r="A50" s="167"/>
      <c r="B50" s="169"/>
      <c r="C50" s="49" t="s">
        <v>4</v>
      </c>
      <c r="D50" s="14">
        <f>SUM(D47:D49)</f>
        <v>12874.480000000001</v>
      </c>
      <c r="E50" s="14">
        <f>SUM(E47:E49)</f>
        <v>9488.0499999999993</v>
      </c>
      <c r="F50" s="14">
        <f>SUM(F47:F49)</f>
        <v>9078.67</v>
      </c>
      <c r="G50" s="45">
        <f t="shared" si="0"/>
        <v>-409.3799999999992</v>
      </c>
      <c r="H50" s="176"/>
      <c r="I50" s="47">
        <f>SUM(I47:I49)</f>
        <v>12874.48</v>
      </c>
      <c r="J50" s="14">
        <f>SUM(J47:J49)</f>
        <v>9488.0499999999993</v>
      </c>
      <c r="K50" s="14">
        <f>SUM(K47:K49)</f>
        <v>9078.67</v>
      </c>
      <c r="L50" s="90">
        <f t="shared" si="1"/>
        <v>-409.3799999999992</v>
      </c>
      <c r="M50" s="45"/>
    </row>
    <row r="51" spans="1:13" ht="22.5" customHeight="1" x14ac:dyDescent="0.2">
      <c r="A51" s="167">
        <v>11</v>
      </c>
      <c r="B51" s="169" t="s">
        <v>31</v>
      </c>
      <c r="C51" s="20" t="s">
        <v>29</v>
      </c>
      <c r="D51" s="2">
        <v>2763.8</v>
      </c>
      <c r="E51" s="2">
        <v>1676.6</v>
      </c>
      <c r="F51" s="27">
        <v>546.6</v>
      </c>
      <c r="G51" s="27">
        <f t="shared" si="0"/>
        <v>-1130</v>
      </c>
      <c r="H51" s="175"/>
      <c r="I51" s="29">
        <v>2763.8</v>
      </c>
      <c r="J51" s="44">
        <v>1676.6</v>
      </c>
      <c r="K51" s="44">
        <v>546.6</v>
      </c>
      <c r="L51" s="20">
        <f t="shared" si="1"/>
        <v>-1130</v>
      </c>
      <c r="M51" s="2"/>
    </row>
    <row r="52" spans="1:13" ht="23.25" customHeight="1" x14ac:dyDescent="0.2">
      <c r="A52" s="167"/>
      <c r="B52" s="169"/>
      <c r="C52" s="3" t="s">
        <v>61</v>
      </c>
      <c r="D52" s="4"/>
      <c r="E52" s="4"/>
      <c r="F52" s="4"/>
      <c r="G52" s="26">
        <f t="shared" si="0"/>
        <v>0</v>
      </c>
      <c r="H52" s="175"/>
      <c r="I52" s="30">
        <v>0</v>
      </c>
      <c r="J52" s="42">
        <v>0</v>
      </c>
      <c r="K52" s="42"/>
      <c r="L52" s="3">
        <f t="shared" si="1"/>
        <v>0</v>
      </c>
      <c r="M52" s="4"/>
    </row>
    <row r="53" spans="1:13" ht="12" customHeight="1" thickBot="1" x14ac:dyDescent="0.25">
      <c r="A53" s="167"/>
      <c r="B53" s="169"/>
      <c r="C53" s="5" t="s">
        <v>30</v>
      </c>
      <c r="D53" s="6">
        <v>2661.6</v>
      </c>
      <c r="E53" s="6">
        <v>176</v>
      </c>
      <c r="F53" s="6"/>
      <c r="G53" s="25">
        <f t="shared" si="0"/>
        <v>-176</v>
      </c>
      <c r="H53" s="175"/>
      <c r="I53" s="28">
        <v>2661.6</v>
      </c>
      <c r="J53" s="43">
        <v>176</v>
      </c>
      <c r="K53" s="43"/>
      <c r="L53" s="5">
        <f t="shared" si="1"/>
        <v>-176</v>
      </c>
      <c r="M53" s="6"/>
    </row>
    <row r="54" spans="1:13" ht="12.75" customHeight="1" thickBot="1" x14ac:dyDescent="0.25">
      <c r="A54" s="167"/>
      <c r="B54" s="169"/>
      <c r="C54" s="49" t="s">
        <v>4</v>
      </c>
      <c r="D54" s="14">
        <f>SUM(D51:D53)</f>
        <v>5425.4</v>
      </c>
      <c r="E54" s="14">
        <f>SUM(E51:E53)</f>
        <v>1852.6</v>
      </c>
      <c r="F54" s="14">
        <f>SUM(F51:F53)</f>
        <v>546.6</v>
      </c>
      <c r="G54" s="45">
        <f t="shared" si="0"/>
        <v>-1306</v>
      </c>
      <c r="H54" s="176"/>
      <c r="I54" s="47">
        <f>SUM(I51:I53)</f>
        <v>5425.4</v>
      </c>
      <c r="J54" s="14">
        <f>SUM(J51:J53)</f>
        <v>1852.6</v>
      </c>
      <c r="K54" s="14">
        <f>SUM(K51:K53)</f>
        <v>546.6</v>
      </c>
      <c r="L54" s="90">
        <f t="shared" si="1"/>
        <v>-1306</v>
      </c>
      <c r="M54" s="45"/>
    </row>
    <row r="55" spans="1:13" ht="15" customHeight="1" x14ac:dyDescent="0.2">
      <c r="A55" s="167">
        <v>12</v>
      </c>
      <c r="B55" s="169" t="s">
        <v>32</v>
      </c>
      <c r="C55" s="20" t="s">
        <v>29</v>
      </c>
      <c r="D55" s="2">
        <v>37</v>
      </c>
      <c r="E55" s="2">
        <v>79.56</v>
      </c>
      <c r="F55" s="2"/>
      <c r="G55" s="27">
        <f t="shared" si="0"/>
        <v>-79.56</v>
      </c>
      <c r="H55" s="175"/>
      <c r="I55" s="29">
        <v>37</v>
      </c>
      <c r="J55" s="44">
        <v>79.56</v>
      </c>
      <c r="K55" s="44"/>
      <c r="L55" s="20">
        <f t="shared" si="1"/>
        <v>-79.56</v>
      </c>
      <c r="M55" s="2"/>
    </row>
    <row r="56" spans="1:13" ht="24" customHeight="1" x14ac:dyDescent="0.2">
      <c r="A56" s="167"/>
      <c r="B56" s="169"/>
      <c r="C56" s="3" t="s">
        <v>61</v>
      </c>
      <c r="D56" s="4">
        <v>4104.72</v>
      </c>
      <c r="E56" s="4">
        <v>3464.82</v>
      </c>
      <c r="F56" s="4">
        <v>2653.18</v>
      </c>
      <c r="G56" s="26">
        <f t="shared" si="0"/>
        <v>-811.64000000000033</v>
      </c>
      <c r="H56" s="175"/>
      <c r="I56" s="30">
        <v>4104.72</v>
      </c>
      <c r="J56" s="42">
        <v>3464.82</v>
      </c>
      <c r="K56" s="42">
        <v>2653.18</v>
      </c>
      <c r="L56" s="3">
        <f t="shared" si="1"/>
        <v>-811.64000000000033</v>
      </c>
      <c r="M56" s="4"/>
    </row>
    <row r="57" spans="1:13" ht="15.75" customHeight="1" thickBot="1" x14ac:dyDescent="0.25">
      <c r="A57" s="167"/>
      <c r="B57" s="169"/>
      <c r="C57" s="5" t="s">
        <v>30</v>
      </c>
      <c r="D57" s="6">
        <v>164.44</v>
      </c>
      <c r="E57" s="6">
        <v>136.78</v>
      </c>
      <c r="F57" s="6">
        <v>210.56</v>
      </c>
      <c r="G57" s="25">
        <f t="shared" si="0"/>
        <v>73.78</v>
      </c>
      <c r="H57" s="175"/>
      <c r="I57" s="28">
        <v>164.44</v>
      </c>
      <c r="J57" s="43">
        <v>136.78</v>
      </c>
      <c r="K57" s="43">
        <v>210.56</v>
      </c>
      <c r="L57" s="5">
        <f t="shared" si="1"/>
        <v>73.78</v>
      </c>
      <c r="M57" s="6"/>
    </row>
    <row r="58" spans="1:13" ht="12.75" customHeight="1" thickBot="1" x14ac:dyDescent="0.25">
      <c r="A58" s="167"/>
      <c r="B58" s="169"/>
      <c r="C58" s="49" t="s">
        <v>4</v>
      </c>
      <c r="D58" s="14">
        <f>SUM(D55:D57)</f>
        <v>4306.16</v>
      </c>
      <c r="E58" s="14">
        <f>SUM(E55:E57)</f>
        <v>3681.1600000000003</v>
      </c>
      <c r="F58" s="14">
        <f>SUM(F55:F57)</f>
        <v>2863.74</v>
      </c>
      <c r="G58" s="45">
        <f t="shared" si="0"/>
        <v>-817.42000000000053</v>
      </c>
      <c r="H58" s="176"/>
      <c r="I58" s="47">
        <f>SUM(I55:I57)</f>
        <v>4306.16</v>
      </c>
      <c r="J58" s="14">
        <f>SUM(J55:J57)</f>
        <v>3681.1600000000003</v>
      </c>
      <c r="K58" s="14">
        <f>SUM(K55:K57)</f>
        <v>2863.74</v>
      </c>
      <c r="L58" s="90">
        <f t="shared" si="1"/>
        <v>-817.42000000000053</v>
      </c>
      <c r="M58" s="45"/>
    </row>
    <row r="59" spans="1:13" ht="14.25" customHeight="1" x14ac:dyDescent="0.2">
      <c r="A59" s="167">
        <v>13</v>
      </c>
      <c r="B59" s="169" t="s">
        <v>33</v>
      </c>
      <c r="C59" s="20" t="s">
        <v>29</v>
      </c>
      <c r="D59" s="2">
        <v>593</v>
      </c>
      <c r="E59" s="2">
        <v>347</v>
      </c>
      <c r="F59" s="2">
        <v>115</v>
      </c>
      <c r="G59" s="27">
        <f t="shared" si="0"/>
        <v>-232</v>
      </c>
      <c r="H59" s="175"/>
      <c r="I59" s="29">
        <v>593</v>
      </c>
      <c r="J59" s="44">
        <v>347</v>
      </c>
      <c r="K59" s="63">
        <v>115</v>
      </c>
      <c r="L59" s="20">
        <f t="shared" si="1"/>
        <v>-232</v>
      </c>
      <c r="M59" s="2"/>
    </row>
    <row r="60" spans="1:13" ht="24" customHeight="1" x14ac:dyDescent="0.2">
      <c r="A60" s="167"/>
      <c r="B60" s="169"/>
      <c r="C60" s="3" t="s">
        <v>61</v>
      </c>
      <c r="D60" s="4">
        <v>12502.65</v>
      </c>
      <c r="E60" s="4">
        <v>10254.77</v>
      </c>
      <c r="F60" s="4">
        <v>12914.63</v>
      </c>
      <c r="G60" s="26">
        <f t="shared" si="0"/>
        <v>2659.8599999999988</v>
      </c>
      <c r="H60" s="175"/>
      <c r="I60" s="30">
        <v>12502.65</v>
      </c>
      <c r="J60" s="42">
        <v>10254.77</v>
      </c>
      <c r="K60" s="42">
        <v>12914.63</v>
      </c>
      <c r="L60" s="3">
        <f t="shared" si="1"/>
        <v>2659.8599999999988</v>
      </c>
      <c r="M60" s="2"/>
    </row>
    <row r="61" spans="1:13" ht="12.75" customHeight="1" thickBot="1" x14ac:dyDescent="0.25">
      <c r="A61" s="167"/>
      <c r="B61" s="169"/>
      <c r="C61" s="5" t="s">
        <v>30</v>
      </c>
      <c r="D61" s="6">
        <v>2250.84</v>
      </c>
      <c r="E61" s="6">
        <v>1215.52</v>
      </c>
      <c r="F61" s="6">
        <v>1627.66</v>
      </c>
      <c r="G61" s="25">
        <f t="shared" si="0"/>
        <v>412.1400000000001</v>
      </c>
      <c r="H61" s="175"/>
      <c r="I61" s="28">
        <v>2250.84</v>
      </c>
      <c r="J61" s="43">
        <v>1215.52</v>
      </c>
      <c r="K61" s="43">
        <v>1627.66</v>
      </c>
      <c r="L61" s="5">
        <f t="shared" si="1"/>
        <v>412.1400000000001</v>
      </c>
      <c r="M61" s="53"/>
    </row>
    <row r="62" spans="1:13" ht="12.75" customHeight="1" thickBot="1" x14ac:dyDescent="0.25">
      <c r="A62" s="167"/>
      <c r="B62" s="169"/>
      <c r="C62" s="49" t="s">
        <v>4</v>
      </c>
      <c r="D62" s="14">
        <f>SUM(D59:D61)</f>
        <v>15346.49</v>
      </c>
      <c r="E62" s="14">
        <f>SUM(E59:E61)</f>
        <v>11817.29</v>
      </c>
      <c r="F62" s="14">
        <f>SUM(F59:F61)</f>
        <v>14657.289999999999</v>
      </c>
      <c r="G62" s="45">
        <f t="shared" si="0"/>
        <v>2839.9999999999982</v>
      </c>
      <c r="H62" s="176"/>
      <c r="I62" s="47">
        <f>SUM(I59:I61)</f>
        <v>15346.49</v>
      </c>
      <c r="J62" s="14">
        <f>SUM(J59:J61)</f>
        <v>11817.29</v>
      </c>
      <c r="K62" s="14">
        <f>SUM(K59:K61)</f>
        <v>14657.289999999999</v>
      </c>
      <c r="L62" s="90">
        <f t="shared" si="1"/>
        <v>2839.9999999999982</v>
      </c>
      <c r="M62" s="45"/>
    </row>
    <row r="63" spans="1:13" ht="12.75" customHeight="1" x14ac:dyDescent="0.2">
      <c r="A63" s="167">
        <v>14</v>
      </c>
      <c r="B63" s="169" t="s">
        <v>34</v>
      </c>
      <c r="C63" s="20" t="s">
        <v>29</v>
      </c>
      <c r="D63" s="2">
        <v>532.99</v>
      </c>
      <c r="E63" s="2">
        <v>398.95</v>
      </c>
      <c r="F63" s="70"/>
      <c r="G63" s="27">
        <f t="shared" si="0"/>
        <v>-398.95</v>
      </c>
      <c r="H63" s="175"/>
      <c r="I63" s="29">
        <v>532.99</v>
      </c>
      <c r="J63" s="44">
        <v>398.95</v>
      </c>
      <c r="K63" s="67"/>
      <c r="L63" s="20">
        <f t="shared" si="1"/>
        <v>-398.95</v>
      </c>
      <c r="M63" s="2"/>
    </row>
    <row r="64" spans="1:13" ht="24" customHeight="1" x14ac:dyDescent="0.2">
      <c r="A64" s="167"/>
      <c r="B64" s="169"/>
      <c r="C64" s="3" t="s">
        <v>61</v>
      </c>
      <c r="D64" s="4">
        <v>6367.4</v>
      </c>
      <c r="E64" s="4">
        <v>3870.15</v>
      </c>
      <c r="F64" s="71"/>
      <c r="G64" s="26">
        <f t="shared" si="0"/>
        <v>-3870.15</v>
      </c>
      <c r="H64" s="175"/>
      <c r="I64" s="30">
        <v>6367.4</v>
      </c>
      <c r="J64" s="42">
        <v>3870.15</v>
      </c>
      <c r="K64" s="68"/>
      <c r="L64" s="3">
        <f t="shared" si="1"/>
        <v>-3870.15</v>
      </c>
      <c r="M64" s="4"/>
    </row>
    <row r="65" spans="1:13" ht="15" customHeight="1" thickBot="1" x14ac:dyDescent="0.25">
      <c r="A65" s="167"/>
      <c r="B65" s="169"/>
      <c r="C65" s="5" t="s">
        <v>30</v>
      </c>
      <c r="D65" s="6"/>
      <c r="E65" s="6"/>
      <c r="F65" s="72"/>
      <c r="G65" s="25">
        <f t="shared" si="0"/>
        <v>0</v>
      </c>
      <c r="H65" s="175"/>
      <c r="I65" s="28">
        <v>0</v>
      </c>
      <c r="J65" s="43">
        <v>0</v>
      </c>
      <c r="K65" s="69"/>
      <c r="L65" s="5">
        <f t="shared" si="1"/>
        <v>0</v>
      </c>
      <c r="M65" s="6"/>
    </row>
    <row r="66" spans="1:13" ht="12.75" customHeight="1" thickBot="1" x14ac:dyDescent="0.25">
      <c r="A66" s="167"/>
      <c r="B66" s="169"/>
      <c r="C66" s="49" t="s">
        <v>4</v>
      </c>
      <c r="D66" s="14">
        <f>SUM(D63:D65)</f>
        <v>6900.3899999999994</v>
      </c>
      <c r="E66" s="14">
        <f>SUM(E63:E65)</f>
        <v>4269.1000000000004</v>
      </c>
      <c r="F66" s="14">
        <f>SUM(F63:F65)</f>
        <v>0</v>
      </c>
      <c r="G66" s="45">
        <f t="shared" si="0"/>
        <v>-4269.1000000000004</v>
      </c>
      <c r="H66" s="176"/>
      <c r="I66" s="47">
        <f>SUM(I63:I65)</f>
        <v>6900.3899999999994</v>
      </c>
      <c r="J66" s="14">
        <f>SUM(J63:J65)</f>
        <v>4269.1000000000004</v>
      </c>
      <c r="K66" s="14">
        <f>SUM(K63:K65)</f>
        <v>0</v>
      </c>
      <c r="L66" s="90">
        <f t="shared" si="1"/>
        <v>-4269.1000000000004</v>
      </c>
      <c r="M66" s="45"/>
    </row>
    <row r="67" spans="1:13" ht="15.75" customHeight="1" x14ac:dyDescent="0.2">
      <c r="A67" s="167">
        <v>15</v>
      </c>
      <c r="B67" s="169" t="s">
        <v>35</v>
      </c>
      <c r="C67" s="20" t="s">
        <v>29</v>
      </c>
      <c r="D67" s="2">
        <v>803</v>
      </c>
      <c r="E67" s="2">
        <v>298.12</v>
      </c>
      <c r="F67" s="70"/>
      <c r="G67" s="27">
        <f t="shared" si="0"/>
        <v>-298.12</v>
      </c>
      <c r="H67" s="175"/>
      <c r="I67" s="29">
        <v>803</v>
      </c>
      <c r="J67" s="44">
        <v>289.12</v>
      </c>
      <c r="K67" s="67"/>
      <c r="L67" s="20">
        <f t="shared" si="1"/>
        <v>-289.12</v>
      </c>
      <c r="M67" s="2"/>
    </row>
    <row r="68" spans="1:13" ht="23.25" customHeight="1" x14ac:dyDescent="0.2">
      <c r="A68" s="167"/>
      <c r="B68" s="169"/>
      <c r="C68" s="3" t="s">
        <v>61</v>
      </c>
      <c r="D68" s="4">
        <v>12452.37</v>
      </c>
      <c r="E68" s="4">
        <v>5431.63</v>
      </c>
      <c r="F68" s="71"/>
      <c r="G68" s="26">
        <f t="shared" si="0"/>
        <v>-5431.63</v>
      </c>
      <c r="H68" s="175"/>
      <c r="I68" s="30">
        <v>12452.37</v>
      </c>
      <c r="J68" s="42">
        <v>5440.63</v>
      </c>
      <c r="K68" s="68"/>
      <c r="L68" s="3">
        <f t="shared" si="1"/>
        <v>-5440.63</v>
      </c>
      <c r="M68" s="4"/>
    </row>
    <row r="69" spans="1:13" ht="15" customHeight="1" thickBot="1" x14ac:dyDescent="0.25">
      <c r="A69" s="167"/>
      <c r="B69" s="169"/>
      <c r="C69" s="5" t="s">
        <v>30</v>
      </c>
      <c r="D69" s="6"/>
      <c r="E69" s="6"/>
      <c r="F69" s="72"/>
      <c r="G69" s="25">
        <f t="shared" si="0"/>
        <v>0</v>
      </c>
      <c r="H69" s="175"/>
      <c r="I69" s="28">
        <v>0</v>
      </c>
      <c r="J69" s="43">
        <v>0</v>
      </c>
      <c r="K69" s="69"/>
      <c r="L69" s="5">
        <f t="shared" si="1"/>
        <v>0</v>
      </c>
      <c r="M69" s="6"/>
    </row>
    <row r="70" spans="1:13" ht="12.75" customHeight="1" thickBot="1" x14ac:dyDescent="0.25">
      <c r="A70" s="167"/>
      <c r="B70" s="169"/>
      <c r="C70" s="49" t="s">
        <v>4</v>
      </c>
      <c r="D70" s="14">
        <f>SUM(D67:D69)</f>
        <v>13255.37</v>
      </c>
      <c r="E70" s="14">
        <f>SUM(E67:E69)</f>
        <v>5729.75</v>
      </c>
      <c r="F70" s="14">
        <f>SUM(F67:F69)</f>
        <v>0</v>
      </c>
      <c r="G70" s="45">
        <f t="shared" si="0"/>
        <v>-5729.75</v>
      </c>
      <c r="H70" s="176"/>
      <c r="I70" s="47">
        <f>SUM(I67:I69)</f>
        <v>13255.37</v>
      </c>
      <c r="J70" s="14">
        <f>SUM(J67:J69)</f>
        <v>5729.75</v>
      </c>
      <c r="K70" s="14">
        <f>SUM(K67:K69)</f>
        <v>0</v>
      </c>
      <c r="L70" s="90">
        <f t="shared" si="1"/>
        <v>-5729.75</v>
      </c>
      <c r="M70" s="45"/>
    </row>
    <row r="71" spans="1:13" ht="15.75" customHeight="1" x14ac:dyDescent="0.2">
      <c r="A71" s="167">
        <v>16</v>
      </c>
      <c r="B71" s="169" t="s">
        <v>36</v>
      </c>
      <c r="C71" s="20" t="s">
        <v>29</v>
      </c>
      <c r="D71" s="2">
        <v>1224.94</v>
      </c>
      <c r="E71" s="2">
        <v>752.34</v>
      </c>
      <c r="F71" s="2">
        <v>1159.3699999999999</v>
      </c>
      <c r="G71" s="27">
        <f t="shared" si="0"/>
        <v>407.02999999999986</v>
      </c>
      <c r="H71" s="175"/>
      <c r="I71" s="29">
        <v>1224.94</v>
      </c>
      <c r="J71" s="44">
        <v>752.34</v>
      </c>
      <c r="K71" s="44">
        <v>1159.3699999999999</v>
      </c>
      <c r="L71" s="20">
        <f t="shared" si="1"/>
        <v>407.02999999999986</v>
      </c>
      <c r="M71" s="2"/>
    </row>
    <row r="72" spans="1:13" ht="21" customHeight="1" x14ac:dyDescent="0.2">
      <c r="A72" s="167"/>
      <c r="B72" s="169"/>
      <c r="C72" s="3" t="s">
        <v>61</v>
      </c>
      <c r="D72" s="4">
        <v>50926.95</v>
      </c>
      <c r="E72" s="4">
        <v>36364.800000000003</v>
      </c>
      <c r="F72" s="4">
        <v>46504.13</v>
      </c>
      <c r="G72" s="26">
        <f t="shared" si="0"/>
        <v>10139.329999999994</v>
      </c>
      <c r="H72" s="175"/>
      <c r="I72" s="30">
        <v>50926.950000000004</v>
      </c>
      <c r="J72" s="42">
        <v>36364.800000000003</v>
      </c>
      <c r="K72" s="42">
        <v>46504.13</v>
      </c>
      <c r="L72" s="3">
        <f t="shared" ref="L72:L135" si="2">K72-J72</f>
        <v>10139.329999999994</v>
      </c>
      <c r="M72" s="4"/>
    </row>
    <row r="73" spans="1:13" ht="15" customHeight="1" thickBot="1" x14ac:dyDescent="0.25">
      <c r="A73" s="167"/>
      <c r="B73" s="169"/>
      <c r="C73" s="5" t="s">
        <v>30</v>
      </c>
      <c r="D73" s="6">
        <v>151.52000000000001</v>
      </c>
      <c r="E73" s="6">
        <v>91.48</v>
      </c>
      <c r="F73" s="6"/>
      <c r="G73" s="25">
        <f t="shared" si="0"/>
        <v>-91.48</v>
      </c>
      <c r="H73" s="175"/>
      <c r="I73" s="28">
        <v>151.52000000000001</v>
      </c>
      <c r="J73" s="43">
        <v>91.48</v>
      </c>
      <c r="K73" s="43"/>
      <c r="L73" s="5">
        <f t="shared" si="2"/>
        <v>-91.48</v>
      </c>
      <c r="M73" s="6"/>
    </row>
    <row r="74" spans="1:13" ht="12.75" customHeight="1" thickBot="1" x14ac:dyDescent="0.25">
      <c r="A74" s="167"/>
      <c r="B74" s="169"/>
      <c r="C74" s="49" t="s">
        <v>4</v>
      </c>
      <c r="D74" s="14">
        <f>SUM(D71:D73)</f>
        <v>52303.409999999996</v>
      </c>
      <c r="E74" s="14">
        <f>SUM(E71:E73)</f>
        <v>37208.620000000003</v>
      </c>
      <c r="F74" s="14">
        <f>SUM(F71:F73)</f>
        <v>47663.5</v>
      </c>
      <c r="G74" s="45">
        <f t="shared" si="0"/>
        <v>10454.879999999997</v>
      </c>
      <c r="H74" s="176"/>
      <c r="I74" s="47">
        <f>SUM(I71:I73)</f>
        <v>52303.41</v>
      </c>
      <c r="J74" s="14">
        <f>SUM(J71:J73)</f>
        <v>37208.620000000003</v>
      </c>
      <c r="K74" s="14">
        <f>SUM(K71:K73)</f>
        <v>47663.5</v>
      </c>
      <c r="L74" s="90">
        <f t="shared" si="2"/>
        <v>10454.879999999997</v>
      </c>
      <c r="M74" s="45"/>
    </row>
    <row r="75" spans="1:13" ht="24.75" customHeight="1" x14ac:dyDescent="0.2">
      <c r="A75" s="167">
        <v>17</v>
      </c>
      <c r="B75" s="169" t="s">
        <v>37</v>
      </c>
      <c r="C75" s="20" t="s">
        <v>29</v>
      </c>
      <c r="D75" s="2">
        <v>938.1</v>
      </c>
      <c r="E75" s="2">
        <v>546.34</v>
      </c>
      <c r="F75" s="2">
        <v>364.62</v>
      </c>
      <c r="G75" s="27">
        <f t="shared" si="0"/>
        <v>-181.72000000000003</v>
      </c>
      <c r="H75" s="175"/>
      <c r="I75" s="29">
        <v>938.1</v>
      </c>
      <c r="J75" s="44">
        <v>546.34</v>
      </c>
      <c r="K75" s="44">
        <v>364.62</v>
      </c>
      <c r="L75" s="20">
        <f t="shared" si="2"/>
        <v>-181.72000000000003</v>
      </c>
      <c r="M75" s="2"/>
    </row>
    <row r="76" spans="1:13" ht="20.25" customHeight="1" x14ac:dyDescent="0.2">
      <c r="A76" s="167"/>
      <c r="B76" s="169"/>
      <c r="C76" s="3" t="s">
        <v>61</v>
      </c>
      <c r="D76" s="4">
        <v>67964.39</v>
      </c>
      <c r="E76" s="4">
        <v>47793.97</v>
      </c>
      <c r="F76" s="4">
        <v>59819.06</v>
      </c>
      <c r="G76" s="26">
        <f t="shared" ref="G76:G139" si="3">F76-E76</f>
        <v>12025.089999999997</v>
      </c>
      <c r="H76" s="175"/>
      <c r="I76" s="30">
        <v>67964.389999999985</v>
      </c>
      <c r="J76" s="42">
        <v>47793.97</v>
      </c>
      <c r="K76" s="42">
        <v>59819.06</v>
      </c>
      <c r="L76" s="3">
        <f t="shared" si="2"/>
        <v>12025.089999999997</v>
      </c>
      <c r="M76" s="4"/>
    </row>
    <row r="77" spans="1:13" ht="12.75" customHeight="1" thickBot="1" x14ac:dyDescent="0.25">
      <c r="A77" s="167"/>
      <c r="B77" s="169"/>
      <c r="C77" s="5" t="s">
        <v>30</v>
      </c>
      <c r="D77" s="6">
        <v>279</v>
      </c>
      <c r="E77" s="6">
        <v>153</v>
      </c>
      <c r="F77" s="6"/>
      <c r="G77" s="25">
        <f t="shared" si="3"/>
        <v>-153</v>
      </c>
      <c r="H77" s="175"/>
      <c r="I77" s="28">
        <v>279</v>
      </c>
      <c r="J77" s="43">
        <v>153</v>
      </c>
      <c r="K77" s="43"/>
      <c r="L77" s="5">
        <f t="shared" si="2"/>
        <v>-153</v>
      </c>
      <c r="M77" s="6"/>
    </row>
    <row r="78" spans="1:13" ht="12.75" customHeight="1" thickBot="1" x14ac:dyDescent="0.25">
      <c r="A78" s="167"/>
      <c r="B78" s="169"/>
      <c r="C78" s="49" t="s">
        <v>4</v>
      </c>
      <c r="D78" s="14">
        <f>SUM(D75:D77)</f>
        <v>69181.490000000005</v>
      </c>
      <c r="E78" s="14">
        <f>SUM(E75:E77)</f>
        <v>48493.31</v>
      </c>
      <c r="F78" s="14">
        <f>SUM(F75:F77)</f>
        <v>60183.68</v>
      </c>
      <c r="G78" s="45">
        <f t="shared" si="3"/>
        <v>11690.370000000003</v>
      </c>
      <c r="H78" s="176"/>
      <c r="I78" s="47">
        <f>SUM(I75:I77)</f>
        <v>69181.489999999991</v>
      </c>
      <c r="J78" s="14">
        <f>SUM(J75:J77)</f>
        <v>48493.31</v>
      </c>
      <c r="K78" s="14">
        <f>SUM(K75:K77)</f>
        <v>60183.68</v>
      </c>
      <c r="L78" s="90">
        <f t="shared" si="2"/>
        <v>11690.370000000003</v>
      </c>
      <c r="M78" s="45"/>
    </row>
    <row r="79" spans="1:13" ht="15.75" customHeight="1" x14ac:dyDescent="0.2">
      <c r="A79" s="167">
        <v>18</v>
      </c>
      <c r="B79" s="169" t="s">
        <v>59</v>
      </c>
      <c r="C79" s="20" t="s">
        <v>29</v>
      </c>
      <c r="D79" s="2">
        <v>2348.1999999999998</v>
      </c>
      <c r="E79" s="2">
        <v>2169.14</v>
      </c>
      <c r="F79" s="2">
        <v>1784.66</v>
      </c>
      <c r="G79" s="27">
        <f t="shared" si="3"/>
        <v>-384.47999999999979</v>
      </c>
      <c r="H79" s="175"/>
      <c r="I79" s="29">
        <v>2373.29</v>
      </c>
      <c r="J79" s="44">
        <v>2174.69</v>
      </c>
      <c r="K79" s="44">
        <v>1784.66</v>
      </c>
      <c r="L79" s="20">
        <f t="shared" si="2"/>
        <v>-390.03</v>
      </c>
      <c r="M79" s="2"/>
    </row>
    <row r="80" spans="1:13" ht="24" customHeight="1" x14ac:dyDescent="0.2">
      <c r="A80" s="167"/>
      <c r="B80" s="169"/>
      <c r="C80" s="3" t="s">
        <v>61</v>
      </c>
      <c r="D80" s="4">
        <v>55105</v>
      </c>
      <c r="E80" s="4">
        <v>50000</v>
      </c>
      <c r="F80" s="4">
        <v>67770.149999999994</v>
      </c>
      <c r="G80" s="26">
        <f t="shared" si="3"/>
        <v>17770.149999999994</v>
      </c>
      <c r="H80" s="175"/>
      <c r="I80" s="30">
        <v>55282.34</v>
      </c>
      <c r="J80" s="42">
        <v>49994.450000000004</v>
      </c>
      <c r="K80" s="42">
        <v>67770.149999999994</v>
      </c>
      <c r="L80" s="3">
        <f t="shared" si="2"/>
        <v>17775.69999999999</v>
      </c>
      <c r="M80" s="4"/>
    </row>
    <row r="81" spans="1:13" ht="12" customHeight="1" thickBot="1" x14ac:dyDescent="0.25">
      <c r="A81" s="167"/>
      <c r="B81" s="169"/>
      <c r="C81" s="5" t="s">
        <v>30</v>
      </c>
      <c r="D81" s="6">
        <v>375</v>
      </c>
      <c r="E81" s="6">
        <v>396</v>
      </c>
      <c r="F81" s="6"/>
      <c r="G81" s="25">
        <f t="shared" si="3"/>
        <v>-396</v>
      </c>
      <c r="H81" s="175"/>
      <c r="I81" s="28">
        <v>172.57</v>
      </c>
      <c r="J81" s="43">
        <v>396</v>
      </c>
      <c r="K81" s="43"/>
      <c r="L81" s="5">
        <f t="shared" si="2"/>
        <v>-396</v>
      </c>
      <c r="M81" s="6"/>
    </row>
    <row r="82" spans="1:13" ht="12.75" customHeight="1" thickBot="1" x14ac:dyDescent="0.25">
      <c r="A82" s="167"/>
      <c r="B82" s="169"/>
      <c r="C82" s="49" t="s">
        <v>4</v>
      </c>
      <c r="D82" s="14">
        <f>SUM(D79:D81)</f>
        <v>57828.2</v>
      </c>
      <c r="E82" s="14">
        <f>SUM(E79:E81)</f>
        <v>52565.14</v>
      </c>
      <c r="F82" s="14">
        <f>SUM(F79:F81)</f>
        <v>69554.81</v>
      </c>
      <c r="G82" s="45">
        <f t="shared" si="3"/>
        <v>16989.669999999998</v>
      </c>
      <c r="H82" s="176"/>
      <c r="I82" s="47">
        <f>SUM(I79:I81)</f>
        <v>57828.2</v>
      </c>
      <c r="J82" s="14">
        <f>SUM(J79:J81)</f>
        <v>52565.140000000007</v>
      </c>
      <c r="K82" s="14">
        <f>SUM(K79:K81)</f>
        <v>69554.81</v>
      </c>
      <c r="L82" s="90">
        <f t="shared" si="2"/>
        <v>16989.669999999991</v>
      </c>
      <c r="M82" s="45"/>
    </row>
    <row r="83" spans="1:13" ht="15" customHeight="1" x14ac:dyDescent="0.2">
      <c r="A83" s="167">
        <v>19</v>
      </c>
      <c r="B83" s="169" t="s">
        <v>38</v>
      </c>
      <c r="C83" s="20" t="s">
        <v>29</v>
      </c>
      <c r="D83" s="2">
        <v>1054.83</v>
      </c>
      <c r="E83" s="2">
        <v>457.47</v>
      </c>
      <c r="F83" s="2">
        <v>618.32000000000005</v>
      </c>
      <c r="G83" s="27">
        <f t="shared" si="3"/>
        <v>160.85000000000002</v>
      </c>
      <c r="H83" s="175"/>
      <c r="I83" s="29">
        <v>1038.97</v>
      </c>
      <c r="J83" s="44">
        <v>457.47</v>
      </c>
      <c r="K83" s="44">
        <v>618.32000000000005</v>
      </c>
      <c r="L83" s="20">
        <f t="shared" si="2"/>
        <v>160.85000000000002</v>
      </c>
      <c r="M83" s="2"/>
    </row>
    <row r="84" spans="1:13" ht="21.75" customHeight="1" x14ac:dyDescent="0.2">
      <c r="A84" s="167"/>
      <c r="B84" s="169"/>
      <c r="C84" s="3" t="s">
        <v>61</v>
      </c>
      <c r="D84" s="4">
        <v>74868.89</v>
      </c>
      <c r="E84" s="4">
        <v>65300.04</v>
      </c>
      <c r="F84" s="4">
        <v>80630.399999999994</v>
      </c>
      <c r="G84" s="26">
        <f t="shared" si="3"/>
        <v>15330.359999999993</v>
      </c>
      <c r="H84" s="175"/>
      <c r="I84" s="30">
        <v>74883.320000000007</v>
      </c>
      <c r="J84" s="42">
        <v>65300.040000000008</v>
      </c>
      <c r="K84" s="42">
        <v>80630.399999999994</v>
      </c>
      <c r="L84" s="3">
        <f t="shared" si="2"/>
        <v>15330.359999999986</v>
      </c>
      <c r="M84" s="4"/>
    </row>
    <row r="85" spans="1:13" ht="12.75" customHeight="1" thickBot="1" x14ac:dyDescent="0.25">
      <c r="A85" s="167"/>
      <c r="B85" s="169"/>
      <c r="C85" s="5" t="s">
        <v>30</v>
      </c>
      <c r="D85" s="6">
        <v>1698.4</v>
      </c>
      <c r="E85" s="6">
        <v>903</v>
      </c>
      <c r="F85" s="6">
        <v>300</v>
      </c>
      <c r="G85" s="25">
        <f t="shared" si="3"/>
        <v>-603</v>
      </c>
      <c r="H85" s="175"/>
      <c r="I85" s="28">
        <v>1699.83</v>
      </c>
      <c r="J85" s="43">
        <v>903</v>
      </c>
      <c r="K85" s="65">
        <v>300</v>
      </c>
      <c r="L85" s="5">
        <f t="shared" si="2"/>
        <v>-603</v>
      </c>
      <c r="M85" s="6"/>
    </row>
    <row r="86" spans="1:13" ht="12.75" customHeight="1" thickBot="1" x14ac:dyDescent="0.25">
      <c r="A86" s="167"/>
      <c r="B86" s="169"/>
      <c r="C86" s="49" t="s">
        <v>4</v>
      </c>
      <c r="D86" s="14">
        <f>SUM(D83:D85)</f>
        <v>77622.12</v>
      </c>
      <c r="E86" s="14">
        <f>SUM(E83:E85)</f>
        <v>66660.509999999995</v>
      </c>
      <c r="F86" s="14">
        <f>SUM(F83:F85)</f>
        <v>81548.72</v>
      </c>
      <c r="G86" s="45">
        <f t="shared" si="3"/>
        <v>14888.210000000006</v>
      </c>
      <c r="H86" s="176"/>
      <c r="I86" s="47">
        <f>SUM(I83:I85)</f>
        <v>77622.12000000001</v>
      </c>
      <c r="J86" s="14">
        <f>SUM(J83:J85)</f>
        <v>66660.510000000009</v>
      </c>
      <c r="K86" s="14">
        <f>SUM(K83:K85)</f>
        <v>81548.72</v>
      </c>
      <c r="L86" s="90">
        <f t="shared" si="2"/>
        <v>14888.209999999992</v>
      </c>
      <c r="M86" s="45"/>
    </row>
    <row r="87" spans="1:13" ht="14.25" customHeight="1" x14ac:dyDescent="0.2">
      <c r="A87" s="167">
        <v>20</v>
      </c>
      <c r="B87" s="169" t="s">
        <v>39</v>
      </c>
      <c r="C87" s="20" t="s">
        <v>29</v>
      </c>
      <c r="D87" s="2">
        <v>1500</v>
      </c>
      <c r="E87" s="2">
        <v>748.68</v>
      </c>
      <c r="F87" s="2">
        <v>1200</v>
      </c>
      <c r="G87" s="27">
        <f t="shared" si="3"/>
        <v>451.32000000000005</v>
      </c>
      <c r="H87" s="175"/>
      <c r="I87" s="29">
        <v>1500</v>
      </c>
      <c r="J87" s="44">
        <v>1048.68</v>
      </c>
      <c r="K87" s="44">
        <v>1200</v>
      </c>
      <c r="L87" s="20">
        <f t="shared" si="2"/>
        <v>151.31999999999994</v>
      </c>
      <c r="M87" s="2"/>
    </row>
    <row r="88" spans="1:13" ht="24" customHeight="1" x14ac:dyDescent="0.2">
      <c r="A88" s="167"/>
      <c r="B88" s="169"/>
      <c r="C88" s="3" t="s">
        <v>61</v>
      </c>
      <c r="D88" s="4">
        <v>67500</v>
      </c>
      <c r="E88" s="4">
        <v>59937.68</v>
      </c>
      <c r="F88" s="4">
        <v>72657.279999999999</v>
      </c>
      <c r="G88" s="26">
        <f t="shared" si="3"/>
        <v>12719.599999999999</v>
      </c>
      <c r="H88" s="175"/>
      <c r="I88" s="30">
        <v>67500</v>
      </c>
      <c r="J88" s="42">
        <v>59637.68</v>
      </c>
      <c r="K88" s="42">
        <v>72657.279999999999</v>
      </c>
      <c r="L88" s="3">
        <f t="shared" si="2"/>
        <v>13019.599999999999</v>
      </c>
      <c r="M88" s="4"/>
    </row>
    <row r="89" spans="1:13" ht="15" customHeight="1" thickBot="1" x14ac:dyDescent="0.25">
      <c r="A89" s="167"/>
      <c r="B89" s="169"/>
      <c r="C89" s="5" t="s">
        <v>30</v>
      </c>
      <c r="D89" s="6">
        <v>300</v>
      </c>
      <c r="E89" s="6">
        <v>600</v>
      </c>
      <c r="F89" s="6">
        <v>800</v>
      </c>
      <c r="G89" s="25">
        <f t="shared" si="3"/>
        <v>200</v>
      </c>
      <c r="H89" s="175"/>
      <c r="I89" s="28">
        <v>300</v>
      </c>
      <c r="J89" s="43">
        <v>600</v>
      </c>
      <c r="K89" s="43">
        <v>800</v>
      </c>
      <c r="L89" s="5">
        <f t="shared" si="2"/>
        <v>200</v>
      </c>
      <c r="M89" s="6"/>
    </row>
    <row r="90" spans="1:13" ht="12.75" customHeight="1" thickBot="1" x14ac:dyDescent="0.25">
      <c r="A90" s="167"/>
      <c r="B90" s="169"/>
      <c r="C90" s="49" t="s">
        <v>4</v>
      </c>
      <c r="D90" s="14">
        <f>SUM(D87:D89)</f>
        <v>69300</v>
      </c>
      <c r="E90" s="14">
        <f>SUM(E87:E89)</f>
        <v>61286.36</v>
      </c>
      <c r="F90" s="14">
        <f>SUM(F87:F89)</f>
        <v>74657.279999999999</v>
      </c>
      <c r="G90" s="45">
        <f t="shared" si="3"/>
        <v>13370.919999999998</v>
      </c>
      <c r="H90" s="176"/>
      <c r="I90" s="47">
        <f>SUM(I87:I89)</f>
        <v>69300</v>
      </c>
      <c r="J90" s="14">
        <f>SUM(J87:J89)</f>
        <v>61286.36</v>
      </c>
      <c r="K90" s="14">
        <f>SUM(K87:K89)</f>
        <v>74657.279999999999</v>
      </c>
      <c r="L90" s="90">
        <f t="shared" si="2"/>
        <v>13370.919999999998</v>
      </c>
      <c r="M90" s="45"/>
    </row>
    <row r="91" spans="1:13" ht="14.25" customHeight="1" x14ac:dyDescent="0.2">
      <c r="A91" s="167">
        <v>21</v>
      </c>
      <c r="B91" s="169" t="s">
        <v>40</v>
      </c>
      <c r="C91" s="20" t="s">
        <v>29</v>
      </c>
      <c r="D91" s="2">
        <v>2800</v>
      </c>
      <c r="E91" s="2">
        <v>3272.82</v>
      </c>
      <c r="F91" s="2">
        <v>4380</v>
      </c>
      <c r="G91" s="27">
        <f t="shared" si="3"/>
        <v>1107.1799999999998</v>
      </c>
      <c r="H91" s="175"/>
      <c r="I91" s="29">
        <v>2800</v>
      </c>
      <c r="J91" s="44">
        <v>3272.8199999999997</v>
      </c>
      <c r="K91" s="63">
        <v>4380</v>
      </c>
      <c r="L91" s="20">
        <f t="shared" si="2"/>
        <v>1107.1800000000003</v>
      </c>
      <c r="M91" s="2"/>
    </row>
    <row r="92" spans="1:13" ht="22.5" customHeight="1" x14ac:dyDescent="0.2">
      <c r="A92" s="167"/>
      <c r="B92" s="169"/>
      <c r="C92" s="3" t="s">
        <v>61</v>
      </c>
      <c r="D92" s="4">
        <v>73431.320000000007</v>
      </c>
      <c r="E92" s="4">
        <v>68066.69</v>
      </c>
      <c r="F92" s="4">
        <v>96135</v>
      </c>
      <c r="G92" s="26">
        <f t="shared" si="3"/>
        <v>28068.309999999998</v>
      </c>
      <c r="H92" s="175"/>
      <c r="I92" s="30">
        <v>73431.319999999992</v>
      </c>
      <c r="J92" s="42">
        <v>68066.69</v>
      </c>
      <c r="K92" s="64">
        <v>96135</v>
      </c>
      <c r="L92" s="3">
        <f t="shared" si="2"/>
        <v>28068.309999999998</v>
      </c>
      <c r="M92" s="4"/>
    </row>
    <row r="93" spans="1:13" ht="12.75" customHeight="1" thickBot="1" x14ac:dyDescent="0.25">
      <c r="A93" s="167"/>
      <c r="B93" s="169"/>
      <c r="C93" s="5" t="s">
        <v>30</v>
      </c>
      <c r="D93" s="6">
        <v>941.9</v>
      </c>
      <c r="E93" s="6">
        <v>531</v>
      </c>
      <c r="F93" s="6"/>
      <c r="G93" s="25">
        <f t="shared" si="3"/>
        <v>-531</v>
      </c>
      <c r="H93" s="175"/>
      <c r="I93" s="28">
        <v>941.9</v>
      </c>
      <c r="J93" s="43">
        <v>531</v>
      </c>
      <c r="K93" s="43"/>
      <c r="L93" s="5">
        <f t="shared" si="2"/>
        <v>-531</v>
      </c>
      <c r="M93" s="6"/>
    </row>
    <row r="94" spans="1:13" ht="12.75" customHeight="1" thickBot="1" x14ac:dyDescent="0.25">
      <c r="A94" s="167"/>
      <c r="B94" s="169"/>
      <c r="C94" s="49" t="s">
        <v>4</v>
      </c>
      <c r="D94" s="14">
        <f>SUM(D91:D93)</f>
        <v>77173.22</v>
      </c>
      <c r="E94" s="14">
        <f>SUM(E91:E93)</f>
        <v>71870.510000000009</v>
      </c>
      <c r="F94" s="14">
        <f>SUM(F91:F93)</f>
        <v>100515</v>
      </c>
      <c r="G94" s="45">
        <f t="shared" si="3"/>
        <v>28644.489999999991</v>
      </c>
      <c r="H94" s="176"/>
      <c r="I94" s="47">
        <f>SUM(I91:I93)</f>
        <v>77173.219999999987</v>
      </c>
      <c r="J94" s="14">
        <f>SUM(J91:J93)</f>
        <v>71870.510000000009</v>
      </c>
      <c r="K94" s="14">
        <f>SUM(K91:K93)</f>
        <v>100515</v>
      </c>
      <c r="L94" s="90">
        <f t="shared" si="2"/>
        <v>28644.489999999991</v>
      </c>
      <c r="M94" s="45"/>
    </row>
    <row r="95" spans="1:13" ht="14.25" customHeight="1" x14ac:dyDescent="0.2">
      <c r="A95" s="167">
        <v>22</v>
      </c>
      <c r="B95" s="169" t="s">
        <v>41</v>
      </c>
      <c r="C95" s="20" t="s">
        <v>29</v>
      </c>
      <c r="D95" s="2"/>
      <c r="E95" s="2"/>
      <c r="F95" s="70"/>
      <c r="G95" s="27">
        <f t="shared" si="3"/>
        <v>0</v>
      </c>
      <c r="H95" s="175"/>
      <c r="I95" s="29">
        <v>0</v>
      </c>
      <c r="J95" s="44">
        <v>0</v>
      </c>
      <c r="K95" s="67"/>
      <c r="L95" s="20">
        <f t="shared" si="2"/>
        <v>0</v>
      </c>
      <c r="M95" s="2"/>
    </row>
    <row r="96" spans="1:13" ht="24" customHeight="1" x14ac:dyDescent="0.2">
      <c r="A96" s="167"/>
      <c r="B96" s="169"/>
      <c r="C96" s="3" t="s">
        <v>61</v>
      </c>
      <c r="D96" s="4">
        <v>11785.66</v>
      </c>
      <c r="E96" s="4">
        <v>5997.39</v>
      </c>
      <c r="F96" s="71"/>
      <c r="G96" s="26">
        <f t="shared" si="3"/>
        <v>-5997.39</v>
      </c>
      <c r="H96" s="175"/>
      <c r="I96" s="30">
        <v>11785.66</v>
      </c>
      <c r="J96" s="42">
        <v>5997.39</v>
      </c>
      <c r="K96" s="68"/>
      <c r="L96" s="3">
        <f t="shared" si="2"/>
        <v>-5997.39</v>
      </c>
      <c r="M96" s="4"/>
    </row>
    <row r="97" spans="1:15" ht="12.75" customHeight="1" thickBot="1" x14ac:dyDescent="0.25">
      <c r="A97" s="167"/>
      <c r="B97" s="169"/>
      <c r="C97" s="5" t="s">
        <v>30</v>
      </c>
      <c r="D97" s="6"/>
      <c r="E97" s="6"/>
      <c r="F97" s="72"/>
      <c r="G97" s="25">
        <f t="shared" si="3"/>
        <v>0</v>
      </c>
      <c r="H97" s="175"/>
      <c r="I97" s="28">
        <v>0</v>
      </c>
      <c r="J97" s="43">
        <v>0</v>
      </c>
      <c r="K97" s="69"/>
      <c r="L97" s="5">
        <f t="shared" si="2"/>
        <v>0</v>
      </c>
      <c r="M97" s="6"/>
    </row>
    <row r="98" spans="1:15" ht="12.75" customHeight="1" thickBot="1" x14ac:dyDescent="0.25">
      <c r="A98" s="167"/>
      <c r="B98" s="169"/>
      <c r="C98" s="49" t="s">
        <v>4</v>
      </c>
      <c r="D98" s="14">
        <f>SUM(D95:D97)</f>
        <v>11785.66</v>
      </c>
      <c r="E98" s="14">
        <f>SUM(E95:E97)</f>
        <v>5997.39</v>
      </c>
      <c r="F98" s="14">
        <f>SUM(F95:F97)</f>
        <v>0</v>
      </c>
      <c r="G98" s="45">
        <f t="shared" si="3"/>
        <v>-5997.39</v>
      </c>
      <c r="H98" s="176"/>
      <c r="I98" s="47">
        <f>SUM(I95:I97)</f>
        <v>11785.66</v>
      </c>
      <c r="J98" s="14">
        <f>SUM(J95:J97)</f>
        <v>5997.39</v>
      </c>
      <c r="K98" s="14">
        <f>SUM(K95:K97)</f>
        <v>0</v>
      </c>
      <c r="L98" s="90">
        <f t="shared" si="2"/>
        <v>-5997.39</v>
      </c>
      <c r="M98" s="45"/>
    </row>
    <row r="99" spans="1:15" ht="15.75" customHeight="1" x14ac:dyDescent="0.2">
      <c r="A99" s="167">
        <v>23</v>
      </c>
      <c r="B99" s="169" t="s">
        <v>42</v>
      </c>
      <c r="C99" s="20" t="s">
        <v>29</v>
      </c>
      <c r="D99" s="2">
        <v>3513.71</v>
      </c>
      <c r="E99" s="2">
        <v>434.26</v>
      </c>
      <c r="F99" s="70"/>
      <c r="G99" s="27">
        <f t="shared" si="3"/>
        <v>-434.26</v>
      </c>
      <c r="H99" s="175"/>
      <c r="I99" s="29">
        <v>3513.71</v>
      </c>
      <c r="J99" s="44">
        <v>434.26</v>
      </c>
      <c r="K99" s="67"/>
      <c r="L99" s="20">
        <f t="shared" si="2"/>
        <v>-434.26</v>
      </c>
      <c r="M99" s="2"/>
    </row>
    <row r="100" spans="1:15" ht="24" customHeight="1" x14ac:dyDescent="0.2">
      <c r="A100" s="167"/>
      <c r="B100" s="169"/>
      <c r="C100" s="3" t="s">
        <v>61</v>
      </c>
      <c r="D100" s="4">
        <v>11880.18</v>
      </c>
      <c r="E100" s="4">
        <v>6818.44</v>
      </c>
      <c r="F100" s="71"/>
      <c r="G100" s="26">
        <f t="shared" si="3"/>
        <v>-6818.44</v>
      </c>
      <c r="H100" s="175"/>
      <c r="I100" s="30">
        <v>11880.18</v>
      </c>
      <c r="J100" s="42">
        <v>6818.4400000000005</v>
      </c>
      <c r="K100" s="68"/>
      <c r="L100" s="3">
        <f t="shared" si="2"/>
        <v>-6818.4400000000005</v>
      </c>
      <c r="M100" s="4"/>
    </row>
    <row r="101" spans="1:15" ht="14.25" customHeight="1" thickBot="1" x14ac:dyDescent="0.25">
      <c r="A101" s="167"/>
      <c r="B101" s="169"/>
      <c r="C101" s="5" t="s">
        <v>30</v>
      </c>
      <c r="D101" s="6">
        <v>700</v>
      </c>
      <c r="E101" s="6"/>
      <c r="F101" s="72"/>
      <c r="G101" s="25">
        <f t="shared" si="3"/>
        <v>0</v>
      </c>
      <c r="H101" s="175"/>
      <c r="I101" s="28">
        <v>700</v>
      </c>
      <c r="J101" s="43">
        <v>0</v>
      </c>
      <c r="K101" s="69"/>
      <c r="L101" s="5">
        <f t="shared" si="2"/>
        <v>0</v>
      </c>
      <c r="M101" s="6"/>
      <c r="O101" s="13"/>
    </row>
    <row r="102" spans="1:15" ht="12.75" customHeight="1" thickBot="1" x14ac:dyDescent="0.25">
      <c r="A102" s="167"/>
      <c r="B102" s="169"/>
      <c r="C102" s="49" t="s">
        <v>4</v>
      </c>
      <c r="D102" s="14">
        <f>SUM(D99:D101)</f>
        <v>16093.89</v>
      </c>
      <c r="E102" s="14">
        <f>SUM(E99:E101)</f>
        <v>7252.7</v>
      </c>
      <c r="F102" s="14">
        <f>SUM(F99:F101)</f>
        <v>0</v>
      </c>
      <c r="G102" s="45">
        <f t="shared" si="3"/>
        <v>-7252.7</v>
      </c>
      <c r="H102" s="176"/>
      <c r="I102" s="47">
        <f>SUM(I99:I101)</f>
        <v>16093.89</v>
      </c>
      <c r="J102" s="14">
        <f>SUM(J99:J101)</f>
        <v>7252.7000000000007</v>
      </c>
      <c r="K102" s="14">
        <f>SUM(K99:K101)</f>
        <v>0</v>
      </c>
      <c r="L102" s="90">
        <f t="shared" si="2"/>
        <v>-7252.7000000000007</v>
      </c>
      <c r="M102" s="45"/>
      <c r="O102" s="13"/>
    </row>
    <row r="103" spans="1:15" ht="18.75" customHeight="1" x14ac:dyDescent="0.2">
      <c r="A103" s="167">
        <v>24</v>
      </c>
      <c r="B103" s="169" t="s">
        <v>43</v>
      </c>
      <c r="C103" s="20" t="s">
        <v>2</v>
      </c>
      <c r="D103" s="29"/>
      <c r="E103" s="29"/>
      <c r="F103" s="29"/>
      <c r="G103" s="27">
        <f t="shared" si="3"/>
        <v>0</v>
      </c>
      <c r="H103" s="175"/>
      <c r="I103" s="29">
        <v>0</v>
      </c>
      <c r="J103" s="44">
        <v>0</v>
      </c>
      <c r="K103" s="44"/>
      <c r="L103" s="20">
        <f t="shared" si="2"/>
        <v>0</v>
      </c>
      <c r="M103" s="2">
        <f>F103-K103</f>
        <v>0</v>
      </c>
      <c r="O103" s="13"/>
    </row>
    <row r="104" spans="1:15" ht="24" customHeight="1" x14ac:dyDescent="0.2">
      <c r="A104" s="167"/>
      <c r="B104" s="169"/>
      <c r="C104" s="3" t="s">
        <v>61</v>
      </c>
      <c r="D104" s="30">
        <v>69963.16</v>
      </c>
      <c r="E104" s="30">
        <v>55350.89</v>
      </c>
      <c r="F104" s="30">
        <v>59997.760000000002</v>
      </c>
      <c r="G104" s="26">
        <f t="shared" si="3"/>
        <v>4646.8700000000026</v>
      </c>
      <c r="H104" s="175"/>
      <c r="I104" s="30">
        <v>69963.16</v>
      </c>
      <c r="J104" s="42">
        <v>55350.890000000007</v>
      </c>
      <c r="K104" s="42">
        <v>52197.760000000002</v>
      </c>
      <c r="L104" s="3">
        <f t="shared" si="2"/>
        <v>-3153.1300000000047</v>
      </c>
      <c r="M104" s="2">
        <f t="shared" ref="M104:M106" si="4">F104-K104</f>
        <v>7800</v>
      </c>
      <c r="O104" s="13"/>
    </row>
    <row r="105" spans="1:15" ht="14.25" customHeight="1" thickBot="1" x14ac:dyDescent="0.25">
      <c r="A105" s="167"/>
      <c r="B105" s="169"/>
      <c r="C105" s="5" t="s">
        <v>30</v>
      </c>
      <c r="D105" s="28">
        <v>310.23</v>
      </c>
      <c r="E105" s="28">
        <v>174.47</v>
      </c>
      <c r="F105" s="28">
        <v>90.5</v>
      </c>
      <c r="G105" s="25">
        <f t="shared" si="3"/>
        <v>-83.97</v>
      </c>
      <c r="H105" s="175"/>
      <c r="I105" s="28">
        <v>310.23</v>
      </c>
      <c r="J105" s="43">
        <v>174.47</v>
      </c>
      <c r="K105" s="43">
        <v>90.5</v>
      </c>
      <c r="L105" s="5">
        <f t="shared" si="2"/>
        <v>-83.97</v>
      </c>
      <c r="M105" s="53">
        <f t="shared" si="4"/>
        <v>0</v>
      </c>
      <c r="O105" s="13"/>
    </row>
    <row r="106" spans="1:15" ht="12.75" customHeight="1" thickBot="1" x14ac:dyDescent="0.25">
      <c r="A106" s="167"/>
      <c r="B106" s="169"/>
      <c r="C106" s="49" t="s">
        <v>4</v>
      </c>
      <c r="D106" s="14">
        <f>SUM(D103:D105)</f>
        <v>70273.39</v>
      </c>
      <c r="E106" s="14">
        <f>SUM(E103:E105)</f>
        <v>55525.36</v>
      </c>
      <c r="F106" s="14">
        <f>SUM(F103:F105)</f>
        <v>60088.26</v>
      </c>
      <c r="G106" s="45">
        <f t="shared" si="3"/>
        <v>4562.9000000000015</v>
      </c>
      <c r="H106" s="176"/>
      <c r="I106" s="47">
        <f>SUM(I103:I105)</f>
        <v>70273.39</v>
      </c>
      <c r="J106" s="14">
        <f>SUM(J103:J105)</f>
        <v>55525.360000000008</v>
      </c>
      <c r="K106" s="14">
        <f>SUM(K103:K105)</f>
        <v>52288.26</v>
      </c>
      <c r="L106" s="90">
        <f t="shared" si="2"/>
        <v>-3237.1000000000058</v>
      </c>
      <c r="M106" s="45">
        <f t="shared" si="4"/>
        <v>7800</v>
      </c>
      <c r="O106" s="13"/>
    </row>
    <row r="107" spans="1:15" ht="15.75" customHeight="1" x14ac:dyDescent="0.2">
      <c r="A107" s="167">
        <v>25</v>
      </c>
      <c r="B107" s="169" t="s">
        <v>44</v>
      </c>
      <c r="C107" s="20" t="s">
        <v>29</v>
      </c>
      <c r="D107" s="29"/>
      <c r="E107" s="29"/>
      <c r="F107" s="29"/>
      <c r="G107" s="27">
        <f t="shared" si="3"/>
        <v>0</v>
      </c>
      <c r="H107" s="175"/>
      <c r="I107" s="29">
        <v>0</v>
      </c>
      <c r="J107" s="44">
        <v>0</v>
      </c>
      <c r="K107" s="44"/>
      <c r="L107" s="20">
        <f t="shared" si="2"/>
        <v>0</v>
      </c>
      <c r="M107" s="2">
        <f>F107-K107</f>
        <v>0</v>
      </c>
      <c r="O107" s="13"/>
    </row>
    <row r="108" spans="1:15" ht="24" customHeight="1" x14ac:dyDescent="0.2">
      <c r="A108" s="167"/>
      <c r="B108" s="169"/>
      <c r="C108" s="3" t="s">
        <v>61</v>
      </c>
      <c r="D108" s="30">
        <v>17415.59</v>
      </c>
      <c r="E108" s="30">
        <v>15491.04</v>
      </c>
      <c r="F108" s="26">
        <v>10888.4</v>
      </c>
      <c r="G108" s="26">
        <f t="shared" si="3"/>
        <v>-4602.6400000000012</v>
      </c>
      <c r="H108" s="175"/>
      <c r="I108" s="30">
        <v>17415.59</v>
      </c>
      <c r="J108" s="42">
        <v>13733.95</v>
      </c>
      <c r="K108" s="42">
        <v>10888.4</v>
      </c>
      <c r="L108" s="3">
        <f t="shared" si="2"/>
        <v>-2845.5500000000011</v>
      </c>
      <c r="M108" s="2">
        <f t="shared" ref="M108:M110" si="5">F108-K108</f>
        <v>0</v>
      </c>
      <c r="O108" s="13"/>
    </row>
    <row r="109" spans="1:15" ht="12" customHeight="1" thickBot="1" x14ac:dyDescent="0.25">
      <c r="A109" s="167"/>
      <c r="B109" s="169"/>
      <c r="C109" s="5" t="s">
        <v>30</v>
      </c>
      <c r="D109" s="28"/>
      <c r="E109" s="28"/>
      <c r="F109" s="28"/>
      <c r="G109" s="25">
        <f t="shared" si="3"/>
        <v>0</v>
      </c>
      <c r="H109" s="175"/>
      <c r="I109" s="28">
        <v>0</v>
      </c>
      <c r="J109" s="43">
        <v>0</v>
      </c>
      <c r="K109" s="43"/>
      <c r="L109" s="5">
        <f t="shared" si="2"/>
        <v>0</v>
      </c>
      <c r="M109" s="53">
        <f t="shared" si="5"/>
        <v>0</v>
      </c>
      <c r="O109" s="13"/>
    </row>
    <row r="110" spans="1:15" ht="12.75" customHeight="1" thickBot="1" x14ac:dyDescent="0.25">
      <c r="A110" s="167"/>
      <c r="B110" s="169"/>
      <c r="C110" s="49" t="s">
        <v>4</v>
      </c>
      <c r="D110" s="14">
        <f>SUM(D107:D109)</f>
        <v>17415.59</v>
      </c>
      <c r="E110" s="14">
        <f>SUM(E107:E109)</f>
        <v>15491.04</v>
      </c>
      <c r="F110" s="14">
        <f>SUM(F107:F109)</f>
        <v>10888.4</v>
      </c>
      <c r="G110" s="45">
        <f t="shared" si="3"/>
        <v>-4602.6400000000012</v>
      </c>
      <c r="H110" s="176"/>
      <c r="I110" s="47">
        <f>SUM(I107:I109)</f>
        <v>17415.59</v>
      </c>
      <c r="J110" s="14">
        <f>SUM(J107:J109)</f>
        <v>13733.95</v>
      </c>
      <c r="K110" s="14">
        <f>SUM(K107:K109)</f>
        <v>10888.4</v>
      </c>
      <c r="L110" s="90">
        <f t="shared" si="2"/>
        <v>-2845.5500000000011</v>
      </c>
      <c r="M110" s="45">
        <f t="shared" si="5"/>
        <v>0</v>
      </c>
      <c r="O110" s="13"/>
    </row>
    <row r="111" spans="1:15" ht="17.25" customHeight="1" x14ac:dyDescent="0.2">
      <c r="A111" s="167">
        <v>26</v>
      </c>
      <c r="B111" s="169" t="s">
        <v>45</v>
      </c>
      <c r="C111" s="20" t="s">
        <v>29</v>
      </c>
      <c r="D111" s="2">
        <v>2747</v>
      </c>
      <c r="E111" s="2">
        <v>1442</v>
      </c>
      <c r="F111" s="2">
        <v>2886.81</v>
      </c>
      <c r="G111" s="27">
        <f t="shared" si="3"/>
        <v>1444.81</v>
      </c>
      <c r="H111" s="175"/>
      <c r="I111" s="29">
        <v>2747</v>
      </c>
      <c r="J111" s="44">
        <v>2296</v>
      </c>
      <c r="K111" s="44">
        <v>2886.81</v>
      </c>
      <c r="L111" s="20">
        <f t="shared" si="2"/>
        <v>590.80999999999995</v>
      </c>
      <c r="M111" s="2"/>
      <c r="O111" s="13"/>
    </row>
    <row r="112" spans="1:15" ht="22.5" customHeight="1" x14ac:dyDescent="0.2">
      <c r="A112" s="167"/>
      <c r="B112" s="169"/>
      <c r="C112" s="3" t="s">
        <v>61</v>
      </c>
      <c r="D112" s="4">
        <v>34600</v>
      </c>
      <c r="E112" s="4">
        <v>27122.17</v>
      </c>
      <c r="F112" s="4">
        <v>34649.449999999997</v>
      </c>
      <c r="G112" s="26">
        <f t="shared" si="3"/>
        <v>7527.2799999999988</v>
      </c>
      <c r="H112" s="175"/>
      <c r="I112" s="30">
        <v>34600</v>
      </c>
      <c r="J112" s="42">
        <v>26256.17</v>
      </c>
      <c r="K112" s="42">
        <v>34649.449999999997</v>
      </c>
      <c r="L112" s="3">
        <f t="shared" si="2"/>
        <v>8393.2799999999988</v>
      </c>
      <c r="M112" s="4"/>
      <c r="O112" s="13"/>
    </row>
    <row r="113" spans="1:15" ht="15" customHeight="1" thickBot="1" x14ac:dyDescent="0.25">
      <c r="A113" s="167"/>
      <c r="B113" s="169"/>
      <c r="C113" s="5" t="s">
        <v>30</v>
      </c>
      <c r="D113" s="6">
        <v>2559.34</v>
      </c>
      <c r="E113" s="6">
        <v>1588.16</v>
      </c>
      <c r="F113" s="6"/>
      <c r="G113" s="25">
        <f t="shared" si="3"/>
        <v>-1588.16</v>
      </c>
      <c r="H113" s="175"/>
      <c r="I113" s="28">
        <v>2559.34</v>
      </c>
      <c r="J113" s="43">
        <v>1600.16</v>
      </c>
      <c r="K113" s="43"/>
      <c r="L113" s="5">
        <f t="shared" si="2"/>
        <v>-1600.16</v>
      </c>
      <c r="M113" s="6"/>
      <c r="O113" s="13"/>
    </row>
    <row r="114" spans="1:15" ht="12.75" customHeight="1" thickBot="1" x14ac:dyDescent="0.25">
      <c r="A114" s="167"/>
      <c r="B114" s="169"/>
      <c r="C114" s="49" t="s">
        <v>4</v>
      </c>
      <c r="D114" s="14">
        <f>SUM(D111:D113)</f>
        <v>39906.339999999997</v>
      </c>
      <c r="E114" s="14">
        <f>SUM(E111:E113)</f>
        <v>30152.329999999998</v>
      </c>
      <c r="F114" s="14">
        <f>SUM(F111:F113)</f>
        <v>37536.259999999995</v>
      </c>
      <c r="G114" s="45">
        <f t="shared" si="3"/>
        <v>7383.9299999999967</v>
      </c>
      <c r="H114" s="176"/>
      <c r="I114" s="47">
        <f>SUM(I111:I113)</f>
        <v>39906.339999999997</v>
      </c>
      <c r="J114" s="14">
        <f>SUM(J111:J113)</f>
        <v>30152.329999999998</v>
      </c>
      <c r="K114" s="14">
        <f>SUM(K111:K113)</f>
        <v>37536.259999999995</v>
      </c>
      <c r="L114" s="90">
        <f t="shared" si="2"/>
        <v>7383.9299999999967</v>
      </c>
      <c r="M114" s="45"/>
      <c r="O114" s="13"/>
    </row>
    <row r="115" spans="1:15" ht="15" customHeight="1" x14ac:dyDescent="0.2">
      <c r="A115" s="167">
        <v>27</v>
      </c>
      <c r="B115" s="169" t="s">
        <v>46</v>
      </c>
      <c r="C115" s="20" t="s">
        <v>29</v>
      </c>
      <c r="D115" s="2"/>
      <c r="E115" s="2"/>
      <c r="F115" s="2"/>
      <c r="G115" s="27">
        <f t="shared" si="3"/>
        <v>0</v>
      </c>
      <c r="H115" s="175"/>
      <c r="I115" s="29">
        <v>0</v>
      </c>
      <c r="J115" s="44">
        <v>0</v>
      </c>
      <c r="K115" s="44"/>
      <c r="L115" s="20">
        <f t="shared" si="2"/>
        <v>0</v>
      </c>
      <c r="M115" s="2"/>
      <c r="O115" s="13"/>
    </row>
    <row r="116" spans="1:15" ht="24" customHeight="1" x14ac:dyDescent="0.2">
      <c r="A116" s="167"/>
      <c r="B116" s="169"/>
      <c r="C116" s="3" t="s">
        <v>61</v>
      </c>
      <c r="D116" s="4">
        <v>10700</v>
      </c>
      <c r="E116" s="4">
        <v>8993.0300000000007</v>
      </c>
      <c r="F116" s="26">
        <v>14799</v>
      </c>
      <c r="G116" s="26">
        <f t="shared" si="3"/>
        <v>5805.9699999999993</v>
      </c>
      <c r="H116" s="175"/>
      <c r="I116" s="30">
        <v>10700</v>
      </c>
      <c r="J116" s="42">
        <v>8993.0299999999988</v>
      </c>
      <c r="K116" s="42">
        <v>14799</v>
      </c>
      <c r="L116" s="3">
        <f t="shared" si="2"/>
        <v>5805.9700000000012</v>
      </c>
      <c r="M116" s="4"/>
      <c r="O116" s="13"/>
    </row>
    <row r="117" spans="1:15" ht="12.75" customHeight="1" thickBot="1" x14ac:dyDescent="0.25">
      <c r="A117" s="167"/>
      <c r="B117" s="169"/>
      <c r="C117" s="5" t="s">
        <v>30</v>
      </c>
      <c r="D117" s="6"/>
      <c r="E117" s="6"/>
      <c r="F117" s="6"/>
      <c r="G117" s="25">
        <f t="shared" si="3"/>
        <v>0</v>
      </c>
      <c r="H117" s="175"/>
      <c r="I117" s="28">
        <v>0</v>
      </c>
      <c r="J117" s="43">
        <v>0</v>
      </c>
      <c r="K117" s="43"/>
      <c r="L117" s="5">
        <f t="shared" si="2"/>
        <v>0</v>
      </c>
      <c r="M117" s="6"/>
      <c r="O117" s="13"/>
    </row>
    <row r="118" spans="1:15" ht="15" customHeight="1" thickBot="1" x14ac:dyDescent="0.25">
      <c r="A118" s="167"/>
      <c r="B118" s="169"/>
      <c r="C118" s="49" t="s">
        <v>4</v>
      </c>
      <c r="D118" s="14">
        <f>SUM(D115:D117)</f>
        <v>10700</v>
      </c>
      <c r="E118" s="14">
        <f>SUM(E115:E117)</f>
        <v>8993.0300000000007</v>
      </c>
      <c r="F118" s="14">
        <f>SUM(F115:F117)</f>
        <v>14799</v>
      </c>
      <c r="G118" s="45">
        <f t="shared" si="3"/>
        <v>5805.9699999999993</v>
      </c>
      <c r="H118" s="176"/>
      <c r="I118" s="47">
        <f>SUM(I115:I117)</f>
        <v>10700</v>
      </c>
      <c r="J118" s="14">
        <f t="shared" ref="J118:K118" si="6">SUM(J115:J117)</f>
        <v>8993.0299999999988</v>
      </c>
      <c r="K118" s="14">
        <f t="shared" si="6"/>
        <v>14799</v>
      </c>
      <c r="L118" s="90">
        <f t="shared" si="2"/>
        <v>5805.9700000000012</v>
      </c>
      <c r="M118" s="45"/>
      <c r="O118" s="13"/>
    </row>
    <row r="119" spans="1:15" ht="15.75" customHeight="1" x14ac:dyDescent="0.2">
      <c r="A119" s="167">
        <v>28</v>
      </c>
      <c r="B119" s="169" t="s">
        <v>47</v>
      </c>
      <c r="C119" s="20" t="s">
        <v>29</v>
      </c>
      <c r="D119" s="2">
        <v>21191.62</v>
      </c>
      <c r="E119" s="2">
        <v>20726.55</v>
      </c>
      <c r="F119" s="2">
        <v>25282.84</v>
      </c>
      <c r="G119" s="27">
        <f t="shared" si="3"/>
        <v>4556.2900000000009</v>
      </c>
      <c r="H119" s="175"/>
      <c r="I119" s="29">
        <v>21191.62</v>
      </c>
      <c r="J119" s="44">
        <v>20726.55</v>
      </c>
      <c r="K119" s="44">
        <v>25282.84</v>
      </c>
      <c r="L119" s="20">
        <f t="shared" si="2"/>
        <v>4556.2900000000009</v>
      </c>
      <c r="M119" s="2"/>
      <c r="O119" s="13"/>
    </row>
    <row r="120" spans="1:15" ht="24.75" customHeight="1" x14ac:dyDescent="0.2">
      <c r="A120" s="167"/>
      <c r="B120" s="169"/>
      <c r="C120" s="3" t="s">
        <v>61</v>
      </c>
      <c r="D120" s="4">
        <v>11767.1</v>
      </c>
      <c r="E120" s="4">
        <v>6476.69</v>
      </c>
      <c r="F120" s="4">
        <v>6851.97</v>
      </c>
      <c r="G120" s="26">
        <f t="shared" si="3"/>
        <v>375.28000000000065</v>
      </c>
      <c r="H120" s="175"/>
      <c r="I120" s="30">
        <v>11767.099999999999</v>
      </c>
      <c r="J120" s="42">
        <v>6476.6900000000005</v>
      </c>
      <c r="K120" s="42">
        <v>6851.97</v>
      </c>
      <c r="L120" s="3">
        <f t="shared" si="2"/>
        <v>375.27999999999975</v>
      </c>
      <c r="M120" s="4"/>
      <c r="O120" s="13"/>
    </row>
    <row r="121" spans="1:15" ht="15" customHeight="1" thickBot="1" x14ac:dyDescent="0.25">
      <c r="A121" s="167"/>
      <c r="B121" s="169"/>
      <c r="C121" s="5" t="s">
        <v>30</v>
      </c>
      <c r="D121" s="6"/>
      <c r="E121" s="6"/>
      <c r="F121" s="6"/>
      <c r="G121" s="25">
        <f t="shared" si="3"/>
        <v>0</v>
      </c>
      <c r="H121" s="175"/>
      <c r="I121" s="28">
        <v>0</v>
      </c>
      <c r="J121" s="43">
        <v>0</v>
      </c>
      <c r="K121" s="43"/>
      <c r="L121" s="5">
        <f t="shared" si="2"/>
        <v>0</v>
      </c>
      <c r="M121" s="6"/>
      <c r="O121" s="13"/>
    </row>
    <row r="122" spans="1:15" ht="15" customHeight="1" thickBot="1" x14ac:dyDescent="0.25">
      <c r="A122" s="167"/>
      <c r="B122" s="169"/>
      <c r="C122" s="49" t="s">
        <v>4</v>
      </c>
      <c r="D122" s="14">
        <f>SUM(D119:D121)</f>
        <v>32958.720000000001</v>
      </c>
      <c r="E122" s="14">
        <f>SUM(E119:E121)</f>
        <v>27203.239999999998</v>
      </c>
      <c r="F122" s="14">
        <f>SUM(F119:F121)</f>
        <v>32134.81</v>
      </c>
      <c r="G122" s="45">
        <f t="shared" si="3"/>
        <v>4931.5700000000033</v>
      </c>
      <c r="H122" s="176"/>
      <c r="I122" s="47">
        <f>SUM(I119:I121)</f>
        <v>32958.720000000001</v>
      </c>
      <c r="J122" s="14">
        <f>SUM(J119:J121)</f>
        <v>27203.239999999998</v>
      </c>
      <c r="K122" s="14">
        <f>SUM(K119:K121)</f>
        <v>32134.81</v>
      </c>
      <c r="L122" s="90">
        <f t="shared" si="2"/>
        <v>4931.5700000000033</v>
      </c>
      <c r="M122" s="45"/>
      <c r="O122" s="13"/>
    </row>
    <row r="123" spans="1:15" ht="15.75" customHeight="1" x14ac:dyDescent="0.2">
      <c r="A123" s="167">
        <v>29</v>
      </c>
      <c r="B123" s="190" t="s">
        <v>48</v>
      </c>
      <c r="C123" s="20" t="s">
        <v>29</v>
      </c>
      <c r="D123" s="2">
        <v>10505.4</v>
      </c>
      <c r="E123" s="2">
        <v>7535.2</v>
      </c>
      <c r="F123" s="2">
        <v>8020.3</v>
      </c>
      <c r="G123" s="27">
        <f t="shared" si="3"/>
        <v>485.10000000000036</v>
      </c>
      <c r="H123" s="175"/>
      <c r="I123" s="29">
        <v>10505.4</v>
      </c>
      <c r="J123" s="44">
        <v>7535.1999999999989</v>
      </c>
      <c r="K123" s="44">
        <v>8020.3</v>
      </c>
      <c r="L123" s="20">
        <f t="shared" si="2"/>
        <v>485.10000000000127</v>
      </c>
      <c r="M123" s="2"/>
      <c r="O123" s="13"/>
    </row>
    <row r="124" spans="1:15" ht="27.75" customHeight="1" x14ac:dyDescent="0.2">
      <c r="A124" s="167"/>
      <c r="B124" s="190"/>
      <c r="C124" s="3" t="s">
        <v>61</v>
      </c>
      <c r="D124" s="4"/>
      <c r="E124" s="4"/>
      <c r="F124" s="4"/>
      <c r="G124" s="26">
        <f t="shared" si="3"/>
        <v>0</v>
      </c>
      <c r="H124" s="175"/>
      <c r="I124" s="30">
        <v>0</v>
      </c>
      <c r="J124" s="42">
        <v>0</v>
      </c>
      <c r="K124" s="42"/>
      <c r="L124" s="3">
        <f t="shared" si="2"/>
        <v>0</v>
      </c>
      <c r="M124" s="4"/>
      <c r="O124" s="13"/>
    </row>
    <row r="125" spans="1:15" ht="15" customHeight="1" thickBot="1" x14ac:dyDescent="0.25">
      <c r="A125" s="167"/>
      <c r="B125" s="190"/>
      <c r="C125" s="5" t="s">
        <v>30</v>
      </c>
      <c r="D125" s="6"/>
      <c r="E125" s="6"/>
      <c r="F125" s="6"/>
      <c r="G125" s="25">
        <f t="shared" si="3"/>
        <v>0</v>
      </c>
      <c r="H125" s="175"/>
      <c r="I125" s="28">
        <v>0</v>
      </c>
      <c r="J125" s="43">
        <v>0</v>
      </c>
      <c r="K125" s="43"/>
      <c r="L125" s="5">
        <f t="shared" si="2"/>
        <v>0</v>
      </c>
      <c r="M125" s="6"/>
      <c r="O125" s="13"/>
    </row>
    <row r="126" spans="1:15" ht="15" customHeight="1" thickBot="1" x14ac:dyDescent="0.25">
      <c r="A126" s="167"/>
      <c r="B126" s="190"/>
      <c r="C126" s="49" t="s">
        <v>4</v>
      </c>
      <c r="D126" s="14">
        <f>SUM(D123:D125)</f>
        <v>10505.4</v>
      </c>
      <c r="E126" s="14">
        <f>SUM(E123:E125)</f>
        <v>7535.2</v>
      </c>
      <c r="F126" s="14">
        <f>SUM(F123:F125)</f>
        <v>8020.3</v>
      </c>
      <c r="G126" s="45">
        <f t="shared" si="3"/>
        <v>485.10000000000036</v>
      </c>
      <c r="H126" s="176"/>
      <c r="I126" s="47">
        <f>SUM(I123:I125)</f>
        <v>10505.4</v>
      </c>
      <c r="J126" s="14">
        <f>SUM(J123:J125)</f>
        <v>7535.1999999999989</v>
      </c>
      <c r="K126" s="14">
        <f>SUM(K123:K125)</f>
        <v>8020.3</v>
      </c>
      <c r="L126" s="90">
        <f t="shared" si="2"/>
        <v>485.10000000000127</v>
      </c>
      <c r="M126" s="45"/>
      <c r="O126" s="13"/>
    </row>
    <row r="127" spans="1:15" ht="19.5" customHeight="1" x14ac:dyDescent="0.2">
      <c r="A127" s="167">
        <v>30</v>
      </c>
      <c r="B127" s="169" t="s">
        <v>49</v>
      </c>
      <c r="C127" s="20" t="s">
        <v>29</v>
      </c>
      <c r="D127" s="2">
        <v>2193</v>
      </c>
      <c r="E127" s="2">
        <v>1435</v>
      </c>
      <c r="F127" s="2">
        <v>1645</v>
      </c>
      <c r="G127" s="27">
        <f t="shared" si="3"/>
        <v>210</v>
      </c>
      <c r="H127" s="175"/>
      <c r="I127" s="29">
        <v>2193</v>
      </c>
      <c r="J127" s="44">
        <v>1435</v>
      </c>
      <c r="K127" s="63">
        <v>1645</v>
      </c>
      <c r="L127" s="20">
        <f t="shared" si="2"/>
        <v>210</v>
      </c>
      <c r="M127" s="2"/>
      <c r="O127" s="13"/>
    </row>
    <row r="128" spans="1:15" ht="27" customHeight="1" x14ac:dyDescent="0.2">
      <c r="A128" s="167"/>
      <c r="B128" s="169"/>
      <c r="C128" s="3" t="s">
        <v>61</v>
      </c>
      <c r="D128" s="4"/>
      <c r="E128" s="4"/>
      <c r="F128" s="4"/>
      <c r="G128" s="26">
        <f t="shared" si="3"/>
        <v>0</v>
      </c>
      <c r="H128" s="175"/>
      <c r="I128" s="30">
        <v>0</v>
      </c>
      <c r="J128" s="42">
        <v>0</v>
      </c>
      <c r="K128" s="42"/>
      <c r="L128" s="3">
        <f t="shared" si="2"/>
        <v>0</v>
      </c>
      <c r="M128" s="4"/>
      <c r="O128" s="13"/>
    </row>
    <row r="129" spans="1:15" ht="15" customHeight="1" thickBot="1" x14ac:dyDescent="0.25">
      <c r="A129" s="167"/>
      <c r="B129" s="169"/>
      <c r="C129" s="5" t="s">
        <v>30</v>
      </c>
      <c r="D129" s="6">
        <v>946.5</v>
      </c>
      <c r="E129" s="6">
        <v>45</v>
      </c>
      <c r="F129" s="6">
        <v>437</v>
      </c>
      <c r="G129" s="25">
        <f t="shared" si="3"/>
        <v>392</v>
      </c>
      <c r="H129" s="175"/>
      <c r="I129" s="28">
        <v>946.5</v>
      </c>
      <c r="J129" s="43">
        <v>45</v>
      </c>
      <c r="K129" s="43">
        <v>437</v>
      </c>
      <c r="L129" s="5">
        <f t="shared" si="2"/>
        <v>392</v>
      </c>
      <c r="M129" s="6"/>
      <c r="O129" s="13"/>
    </row>
    <row r="130" spans="1:15" ht="15" customHeight="1" thickBot="1" x14ac:dyDescent="0.25">
      <c r="A130" s="167"/>
      <c r="B130" s="169"/>
      <c r="C130" s="49" t="s">
        <v>4</v>
      </c>
      <c r="D130" s="14">
        <f>SUM(D127:D129)</f>
        <v>3139.5</v>
      </c>
      <c r="E130" s="14">
        <f>SUM(E127:E129)</f>
        <v>1480</v>
      </c>
      <c r="F130" s="14">
        <f>SUM(F127:F129)</f>
        <v>2082</v>
      </c>
      <c r="G130" s="45">
        <f t="shared" si="3"/>
        <v>602</v>
      </c>
      <c r="H130" s="176"/>
      <c r="I130" s="47">
        <f>SUM(I127:I129)</f>
        <v>3139.5</v>
      </c>
      <c r="J130" s="14">
        <f>SUM(J127:J129)</f>
        <v>1480</v>
      </c>
      <c r="K130" s="14">
        <f>SUM(K127:K129)</f>
        <v>2082</v>
      </c>
      <c r="L130" s="90">
        <f t="shared" si="2"/>
        <v>602</v>
      </c>
      <c r="M130" s="45"/>
      <c r="O130" s="13"/>
    </row>
    <row r="131" spans="1:15" ht="15.75" customHeight="1" x14ac:dyDescent="0.2">
      <c r="A131" s="167">
        <v>31</v>
      </c>
      <c r="B131" s="169" t="s">
        <v>50</v>
      </c>
      <c r="C131" s="20" t="s">
        <v>29</v>
      </c>
      <c r="D131" s="2">
        <v>5290.01</v>
      </c>
      <c r="E131" s="2">
        <v>3706.93</v>
      </c>
      <c r="F131" s="2">
        <v>4867.6000000000004</v>
      </c>
      <c r="G131" s="27">
        <f t="shared" si="3"/>
        <v>1160.6700000000005</v>
      </c>
      <c r="H131" s="175"/>
      <c r="I131" s="29">
        <v>5290.01</v>
      </c>
      <c r="J131" s="44">
        <v>3706.93</v>
      </c>
      <c r="K131" s="44">
        <v>4867.6000000000004</v>
      </c>
      <c r="L131" s="20">
        <f t="shared" si="2"/>
        <v>1160.6700000000005</v>
      </c>
      <c r="M131" s="2"/>
      <c r="O131" s="13"/>
    </row>
    <row r="132" spans="1:15" ht="20.25" customHeight="1" x14ac:dyDescent="0.2">
      <c r="A132" s="167"/>
      <c r="B132" s="169"/>
      <c r="C132" s="3" t="s">
        <v>61</v>
      </c>
      <c r="D132" s="4"/>
      <c r="E132" s="4"/>
      <c r="F132" s="4"/>
      <c r="G132" s="26">
        <f t="shared" si="3"/>
        <v>0</v>
      </c>
      <c r="H132" s="175"/>
      <c r="I132" s="30">
        <v>0</v>
      </c>
      <c r="J132" s="42">
        <v>0</v>
      </c>
      <c r="K132" s="42"/>
      <c r="L132" s="3">
        <f t="shared" si="2"/>
        <v>0</v>
      </c>
      <c r="M132" s="4"/>
      <c r="O132" s="13"/>
    </row>
    <row r="133" spans="1:15" ht="15" customHeight="1" thickBot="1" x14ac:dyDescent="0.25">
      <c r="A133" s="167"/>
      <c r="B133" s="169"/>
      <c r="C133" s="5" t="s">
        <v>30</v>
      </c>
      <c r="D133" s="6"/>
      <c r="E133" s="6"/>
      <c r="F133" s="6"/>
      <c r="G133" s="25">
        <f t="shared" si="3"/>
        <v>0</v>
      </c>
      <c r="H133" s="175"/>
      <c r="I133" s="28">
        <v>0</v>
      </c>
      <c r="J133" s="43">
        <v>0</v>
      </c>
      <c r="K133" s="43"/>
      <c r="L133" s="5">
        <f t="shared" si="2"/>
        <v>0</v>
      </c>
      <c r="M133" s="6"/>
      <c r="O133" s="13"/>
    </row>
    <row r="134" spans="1:15" ht="12.75" customHeight="1" thickBot="1" x14ac:dyDescent="0.25">
      <c r="A134" s="167"/>
      <c r="B134" s="169"/>
      <c r="C134" s="49" t="s">
        <v>4</v>
      </c>
      <c r="D134" s="14">
        <f>SUM(D131:D133)</f>
        <v>5290.01</v>
      </c>
      <c r="E134" s="14">
        <f>SUM(E131:E133)</f>
        <v>3706.93</v>
      </c>
      <c r="F134" s="14">
        <f>SUM(F131:F133)</f>
        <v>4867.6000000000004</v>
      </c>
      <c r="G134" s="45">
        <f t="shared" si="3"/>
        <v>1160.6700000000005</v>
      </c>
      <c r="H134" s="176"/>
      <c r="I134" s="47">
        <f>SUM(I131:I133)</f>
        <v>5290.01</v>
      </c>
      <c r="J134" s="14">
        <f>SUM(J131:J133)</f>
        <v>3706.93</v>
      </c>
      <c r="K134" s="14">
        <f>SUM(K131:K133)</f>
        <v>4867.6000000000004</v>
      </c>
      <c r="L134" s="90">
        <f t="shared" si="2"/>
        <v>1160.6700000000005</v>
      </c>
      <c r="M134" s="45"/>
      <c r="O134" s="13"/>
    </row>
    <row r="135" spans="1:15" ht="26.25" customHeight="1" x14ac:dyDescent="0.2">
      <c r="A135" s="167">
        <v>32</v>
      </c>
      <c r="B135" s="169" t="s">
        <v>51</v>
      </c>
      <c r="C135" s="20" t="s">
        <v>29</v>
      </c>
      <c r="D135" s="29">
        <v>45395.98</v>
      </c>
      <c r="E135" s="29">
        <v>44532.38</v>
      </c>
      <c r="F135" s="29">
        <v>66490.98</v>
      </c>
      <c r="G135" s="27">
        <f t="shared" si="3"/>
        <v>21958.6</v>
      </c>
      <c r="H135" s="175"/>
      <c r="I135" s="29">
        <v>45395.979999999996</v>
      </c>
      <c r="J135" s="44">
        <v>44842.229999999996</v>
      </c>
      <c r="K135" s="44">
        <v>66490.98</v>
      </c>
      <c r="L135" s="20">
        <f t="shared" si="2"/>
        <v>21648.75</v>
      </c>
      <c r="M135" s="2"/>
      <c r="O135" s="13"/>
    </row>
    <row r="136" spans="1:15" ht="25.5" customHeight="1" x14ac:dyDescent="0.2">
      <c r="A136" s="167"/>
      <c r="B136" s="169"/>
      <c r="C136" s="3" t="s">
        <v>61</v>
      </c>
      <c r="D136" s="30"/>
      <c r="E136" s="30"/>
      <c r="F136" s="30"/>
      <c r="G136" s="26">
        <f t="shared" si="3"/>
        <v>0</v>
      </c>
      <c r="H136" s="175"/>
      <c r="I136" s="30">
        <v>0</v>
      </c>
      <c r="J136" s="42">
        <v>0</v>
      </c>
      <c r="K136" s="42"/>
      <c r="L136" s="3">
        <f t="shared" ref="L136:L170" si="7">K136-J136</f>
        <v>0</v>
      </c>
      <c r="M136" s="4"/>
      <c r="O136" s="13"/>
    </row>
    <row r="137" spans="1:15" ht="12.75" customHeight="1" thickBot="1" x14ac:dyDescent="0.25">
      <c r="A137" s="167"/>
      <c r="B137" s="169"/>
      <c r="C137" s="5" t="s">
        <v>30</v>
      </c>
      <c r="D137" s="6">
        <v>11625.58</v>
      </c>
      <c r="E137" s="6">
        <v>10508.76</v>
      </c>
      <c r="F137" s="6">
        <v>11095.59</v>
      </c>
      <c r="G137" s="25">
        <f t="shared" si="3"/>
        <v>586.82999999999993</v>
      </c>
      <c r="H137" s="175"/>
      <c r="I137" s="28">
        <v>11625.58</v>
      </c>
      <c r="J137" s="43">
        <v>10198.91</v>
      </c>
      <c r="K137" s="43">
        <v>11095.59</v>
      </c>
      <c r="L137" s="5">
        <f t="shared" si="7"/>
        <v>896.68000000000029</v>
      </c>
      <c r="M137" s="6"/>
      <c r="O137" s="13"/>
    </row>
    <row r="138" spans="1:15" ht="12.75" customHeight="1" thickBot="1" x14ac:dyDescent="0.25">
      <c r="A138" s="167"/>
      <c r="B138" s="169"/>
      <c r="C138" s="49" t="s">
        <v>4</v>
      </c>
      <c r="D138" s="14">
        <f>SUM(D135:D137)</f>
        <v>57021.560000000005</v>
      </c>
      <c r="E138" s="14">
        <f>SUM(E135:E137)</f>
        <v>55041.14</v>
      </c>
      <c r="F138" s="14">
        <f>SUM(F135:F137)</f>
        <v>77586.569999999992</v>
      </c>
      <c r="G138" s="45">
        <f t="shared" si="3"/>
        <v>22545.429999999993</v>
      </c>
      <c r="H138" s="176"/>
      <c r="I138" s="47">
        <f>SUM(I135:I137)</f>
        <v>57021.56</v>
      </c>
      <c r="J138" s="14">
        <f>SUM(J135:J137)</f>
        <v>55041.14</v>
      </c>
      <c r="K138" s="14">
        <f>SUM(K135:K137)</f>
        <v>77586.569999999992</v>
      </c>
      <c r="L138" s="90">
        <f t="shared" si="7"/>
        <v>22545.429999999993</v>
      </c>
      <c r="M138" s="45"/>
      <c r="O138" s="13"/>
    </row>
    <row r="139" spans="1:15" ht="16.5" customHeight="1" x14ac:dyDescent="0.2">
      <c r="A139" s="167">
        <v>33</v>
      </c>
      <c r="B139" s="169" t="s">
        <v>52</v>
      </c>
      <c r="C139" s="20" t="s">
        <v>29</v>
      </c>
      <c r="D139" s="29">
        <v>40000</v>
      </c>
      <c r="E139" s="29">
        <v>57200</v>
      </c>
      <c r="F139" s="27">
        <v>9764.92</v>
      </c>
      <c r="G139" s="27">
        <f t="shared" si="3"/>
        <v>-47435.08</v>
      </c>
      <c r="H139" s="175"/>
      <c r="I139" s="29">
        <v>40000</v>
      </c>
      <c r="J139" s="44">
        <v>42768.119999999995</v>
      </c>
      <c r="K139" s="63">
        <v>9764.92</v>
      </c>
      <c r="L139" s="20">
        <f t="shared" si="7"/>
        <v>-33003.199999999997</v>
      </c>
      <c r="M139" s="2">
        <f t="shared" ref="M139:M141" si="8">F139-K139</f>
        <v>0</v>
      </c>
      <c r="O139" s="13"/>
    </row>
    <row r="140" spans="1:15" ht="24" customHeight="1" x14ac:dyDescent="0.2">
      <c r="A140" s="167"/>
      <c r="B140" s="169"/>
      <c r="C140" s="3" t="s">
        <v>61</v>
      </c>
      <c r="D140" s="30"/>
      <c r="E140" s="30"/>
      <c r="F140" s="30"/>
      <c r="G140" s="26">
        <f t="shared" ref="G140:G170" si="9">F140-E140</f>
        <v>0</v>
      </c>
      <c r="H140" s="175"/>
      <c r="I140" s="30">
        <v>0</v>
      </c>
      <c r="J140" s="42">
        <v>0</v>
      </c>
      <c r="K140" s="42"/>
      <c r="L140" s="3">
        <f t="shared" si="7"/>
        <v>0</v>
      </c>
      <c r="M140" s="2">
        <f t="shared" si="8"/>
        <v>0</v>
      </c>
      <c r="O140" s="13"/>
    </row>
    <row r="141" spans="1:15" ht="13.5" customHeight="1" thickBot="1" x14ac:dyDescent="0.25">
      <c r="A141" s="167"/>
      <c r="B141" s="169"/>
      <c r="C141" s="5" t="s">
        <v>30</v>
      </c>
      <c r="D141" s="28">
        <v>12996</v>
      </c>
      <c r="E141" s="28">
        <v>14000</v>
      </c>
      <c r="F141" s="28">
        <v>10000</v>
      </c>
      <c r="G141" s="26">
        <f t="shared" si="9"/>
        <v>-4000</v>
      </c>
      <c r="H141" s="175"/>
      <c r="I141" s="28">
        <v>12996</v>
      </c>
      <c r="J141" s="43">
        <v>6726.8</v>
      </c>
      <c r="K141" s="65">
        <v>10000</v>
      </c>
      <c r="L141" s="5">
        <f t="shared" si="7"/>
        <v>3273.2</v>
      </c>
      <c r="M141" s="53">
        <f t="shared" si="8"/>
        <v>0</v>
      </c>
      <c r="O141" s="13"/>
    </row>
    <row r="142" spans="1:15" ht="12.75" customHeight="1" thickBot="1" x14ac:dyDescent="0.25">
      <c r="A142" s="167"/>
      <c r="B142" s="169"/>
      <c r="C142" s="49" t="s">
        <v>4</v>
      </c>
      <c r="D142" s="14">
        <f>SUM(D139:D141)</f>
        <v>52996</v>
      </c>
      <c r="E142" s="14">
        <f>SUM(E139:E141)</f>
        <v>71200</v>
      </c>
      <c r="F142" s="14">
        <f>SUM(F139:F141)</f>
        <v>19764.919999999998</v>
      </c>
      <c r="G142" s="56">
        <f t="shared" si="9"/>
        <v>-51435.08</v>
      </c>
      <c r="H142" s="176"/>
      <c r="I142" s="47">
        <f>SUM(I139:I141)</f>
        <v>52996</v>
      </c>
      <c r="J142" s="14">
        <f>SUM(J139:J141)</f>
        <v>49494.92</v>
      </c>
      <c r="K142" s="14">
        <f>SUM(K139:K141)</f>
        <v>19764.919999999998</v>
      </c>
      <c r="L142" s="90">
        <f t="shared" si="7"/>
        <v>-29730</v>
      </c>
      <c r="M142" s="45">
        <f t="shared" ref="M142:M166" si="10">E142-J142</f>
        <v>21705.08</v>
      </c>
      <c r="O142" s="13"/>
    </row>
    <row r="143" spans="1:15" ht="14.25" customHeight="1" x14ac:dyDescent="0.2">
      <c r="A143" s="167">
        <v>34</v>
      </c>
      <c r="B143" s="169" t="s">
        <v>53</v>
      </c>
      <c r="C143" s="20" t="s">
        <v>29</v>
      </c>
      <c r="D143" s="2"/>
      <c r="E143" s="2">
        <v>3000</v>
      </c>
      <c r="F143" s="27"/>
      <c r="G143" s="26">
        <f t="shared" si="9"/>
        <v>-3000</v>
      </c>
      <c r="H143" s="175"/>
      <c r="I143" s="29">
        <v>0</v>
      </c>
      <c r="J143" s="44">
        <v>3000</v>
      </c>
      <c r="K143" s="44"/>
      <c r="L143" s="20">
        <f t="shared" si="7"/>
        <v>-3000</v>
      </c>
      <c r="M143" s="2"/>
      <c r="O143" s="13"/>
    </row>
    <row r="144" spans="1:15" ht="24" customHeight="1" x14ac:dyDescent="0.2">
      <c r="A144" s="167"/>
      <c r="B144" s="169"/>
      <c r="C144" s="3" t="s">
        <v>61</v>
      </c>
      <c r="D144" s="4"/>
      <c r="E144" s="4"/>
      <c r="F144" s="4"/>
      <c r="G144" s="26">
        <f t="shared" si="9"/>
        <v>0</v>
      </c>
      <c r="H144" s="175"/>
      <c r="I144" s="30">
        <v>0</v>
      </c>
      <c r="J144" s="42">
        <v>0</v>
      </c>
      <c r="K144" s="42"/>
      <c r="L144" s="3">
        <f t="shared" si="7"/>
        <v>0</v>
      </c>
      <c r="M144" s="4"/>
      <c r="O144" s="13"/>
    </row>
    <row r="145" spans="1:15" ht="12" customHeight="1" thickBot="1" x14ac:dyDescent="0.25">
      <c r="A145" s="167"/>
      <c r="B145" s="169"/>
      <c r="C145" s="5" t="s">
        <v>30</v>
      </c>
      <c r="D145" s="6">
        <v>225.68</v>
      </c>
      <c r="E145" s="6">
        <v>208.54</v>
      </c>
      <c r="F145" s="6">
        <v>171.36</v>
      </c>
      <c r="G145" s="25">
        <f t="shared" si="9"/>
        <v>-37.179999999999978</v>
      </c>
      <c r="H145" s="175"/>
      <c r="I145" s="28">
        <v>225.68</v>
      </c>
      <c r="J145" s="43">
        <v>208.54</v>
      </c>
      <c r="K145" s="43">
        <v>171.36</v>
      </c>
      <c r="L145" s="5">
        <f t="shared" si="7"/>
        <v>-37.179999999999978</v>
      </c>
      <c r="M145" s="6"/>
      <c r="O145" s="13"/>
    </row>
    <row r="146" spans="1:15" ht="12.75" customHeight="1" thickBot="1" x14ac:dyDescent="0.25">
      <c r="A146" s="167"/>
      <c r="B146" s="169"/>
      <c r="C146" s="49" t="s">
        <v>4</v>
      </c>
      <c r="D146" s="14">
        <f>SUM(D143:D145)</f>
        <v>225.68</v>
      </c>
      <c r="E146" s="14">
        <f>SUM(E143:E145)</f>
        <v>3208.54</v>
      </c>
      <c r="F146" s="14">
        <f>SUM(F143:F145)</f>
        <v>171.36</v>
      </c>
      <c r="G146" s="45">
        <f t="shared" si="9"/>
        <v>-3037.18</v>
      </c>
      <c r="H146" s="176"/>
      <c r="I146" s="47">
        <f>SUM(I143:I145)</f>
        <v>225.68</v>
      </c>
      <c r="J146" s="14">
        <f>SUM(J143:J145)</f>
        <v>3208.54</v>
      </c>
      <c r="K146" s="14">
        <f>SUM(K143:K145)</f>
        <v>171.36</v>
      </c>
      <c r="L146" s="90">
        <f t="shared" si="7"/>
        <v>-3037.18</v>
      </c>
      <c r="M146" s="45"/>
      <c r="O146" s="13"/>
    </row>
    <row r="147" spans="1:15" ht="15.75" customHeight="1" x14ac:dyDescent="0.2">
      <c r="A147" s="167">
        <v>35</v>
      </c>
      <c r="B147" s="169" t="s">
        <v>54</v>
      </c>
      <c r="C147" s="20" t="s">
        <v>29</v>
      </c>
      <c r="D147" s="2">
        <v>300</v>
      </c>
      <c r="E147" s="2">
        <v>135</v>
      </c>
      <c r="F147" s="27">
        <v>3125</v>
      </c>
      <c r="G147" s="27">
        <f t="shared" si="9"/>
        <v>2990</v>
      </c>
      <c r="H147" s="175"/>
      <c r="I147" s="29">
        <v>300</v>
      </c>
      <c r="J147" s="44">
        <v>135</v>
      </c>
      <c r="K147" s="63">
        <v>3125</v>
      </c>
      <c r="L147" s="20">
        <f t="shared" si="7"/>
        <v>2990</v>
      </c>
      <c r="M147" s="2"/>
      <c r="O147" s="13"/>
    </row>
    <row r="148" spans="1:15" ht="22.5" customHeight="1" x14ac:dyDescent="0.2">
      <c r="A148" s="167"/>
      <c r="B148" s="169"/>
      <c r="C148" s="3" t="s">
        <v>61</v>
      </c>
      <c r="D148" s="4"/>
      <c r="E148" s="4"/>
      <c r="F148" s="4"/>
      <c r="G148" s="26">
        <f t="shared" si="9"/>
        <v>0</v>
      </c>
      <c r="H148" s="175"/>
      <c r="I148" s="30">
        <v>0</v>
      </c>
      <c r="J148" s="42">
        <v>0</v>
      </c>
      <c r="K148" s="42"/>
      <c r="L148" s="3">
        <f t="shared" si="7"/>
        <v>0</v>
      </c>
      <c r="M148" s="4"/>
      <c r="O148" s="13"/>
    </row>
    <row r="149" spans="1:15" ht="15" customHeight="1" thickBot="1" x14ac:dyDescent="0.25">
      <c r="A149" s="167"/>
      <c r="B149" s="169"/>
      <c r="C149" s="5" t="s">
        <v>30</v>
      </c>
      <c r="D149" s="6">
        <v>1490</v>
      </c>
      <c r="E149" s="6">
        <v>570</v>
      </c>
      <c r="F149" s="6">
        <v>760</v>
      </c>
      <c r="G149" s="25">
        <f t="shared" si="9"/>
        <v>190</v>
      </c>
      <c r="H149" s="175"/>
      <c r="I149" s="28">
        <v>1490</v>
      </c>
      <c r="J149" s="43">
        <v>570</v>
      </c>
      <c r="K149" s="65">
        <v>760</v>
      </c>
      <c r="L149" s="5">
        <f t="shared" si="7"/>
        <v>190</v>
      </c>
      <c r="M149" s="6"/>
      <c r="O149" s="13"/>
    </row>
    <row r="150" spans="1:15" ht="15" customHeight="1" thickBot="1" x14ac:dyDescent="0.25">
      <c r="A150" s="167"/>
      <c r="B150" s="169"/>
      <c r="C150" s="49" t="s">
        <v>4</v>
      </c>
      <c r="D150" s="14">
        <f>SUM(D147:D149)</f>
        <v>1790</v>
      </c>
      <c r="E150" s="14">
        <f>SUM(E147:E149)</f>
        <v>705</v>
      </c>
      <c r="F150" s="14">
        <f>SUM(F147:F149)</f>
        <v>3885</v>
      </c>
      <c r="G150" s="45">
        <f t="shared" si="9"/>
        <v>3180</v>
      </c>
      <c r="H150" s="176"/>
      <c r="I150" s="47">
        <f>SUM(I147:I149)</f>
        <v>1790</v>
      </c>
      <c r="J150" s="14">
        <f>SUM(J147:J149)</f>
        <v>705</v>
      </c>
      <c r="K150" s="14">
        <f>SUM(K147:K149)</f>
        <v>3885</v>
      </c>
      <c r="L150" s="90">
        <f t="shared" si="7"/>
        <v>3180</v>
      </c>
      <c r="M150" s="45"/>
      <c r="O150" s="13"/>
    </row>
    <row r="151" spans="1:15" ht="16.5" customHeight="1" x14ac:dyDescent="0.2">
      <c r="A151" s="167">
        <v>36</v>
      </c>
      <c r="B151" s="169" t="s">
        <v>55</v>
      </c>
      <c r="C151" s="20" t="s">
        <v>29</v>
      </c>
      <c r="D151" s="2">
        <v>9337.2000000000007</v>
      </c>
      <c r="E151" s="2">
        <v>8386.2099999999991</v>
      </c>
      <c r="F151" s="27">
        <v>10405.6</v>
      </c>
      <c r="G151" s="27">
        <f t="shared" si="9"/>
        <v>2019.3900000000012</v>
      </c>
      <c r="H151" s="175"/>
      <c r="I151" s="29">
        <v>9337.2000000000007</v>
      </c>
      <c r="J151" s="44">
        <v>8386.2099999999991</v>
      </c>
      <c r="K151" s="44">
        <v>10405.6</v>
      </c>
      <c r="L151" s="20">
        <f t="shared" si="7"/>
        <v>2019.3900000000012</v>
      </c>
      <c r="M151" s="2"/>
      <c r="O151" s="13"/>
    </row>
    <row r="152" spans="1:15" ht="24" customHeight="1" x14ac:dyDescent="0.2">
      <c r="A152" s="167"/>
      <c r="B152" s="169"/>
      <c r="C152" s="3" t="s">
        <v>61</v>
      </c>
      <c r="D152" s="4"/>
      <c r="E152" s="4"/>
      <c r="F152" s="4"/>
      <c r="G152" s="26">
        <f t="shared" si="9"/>
        <v>0</v>
      </c>
      <c r="H152" s="175"/>
      <c r="I152" s="30">
        <v>0</v>
      </c>
      <c r="J152" s="42">
        <v>0</v>
      </c>
      <c r="K152" s="42"/>
      <c r="L152" s="3">
        <f t="shared" si="7"/>
        <v>0</v>
      </c>
      <c r="M152" s="4"/>
      <c r="O152" s="13"/>
    </row>
    <row r="153" spans="1:15" ht="15" customHeight="1" thickBot="1" x14ac:dyDescent="0.25">
      <c r="A153" s="167"/>
      <c r="B153" s="169"/>
      <c r="C153" s="5" t="s">
        <v>30</v>
      </c>
      <c r="D153" s="6">
        <v>226</v>
      </c>
      <c r="E153" s="6">
        <v>420</v>
      </c>
      <c r="F153" s="6">
        <v>240</v>
      </c>
      <c r="G153" s="25">
        <f t="shared" si="9"/>
        <v>-180</v>
      </c>
      <c r="H153" s="175"/>
      <c r="I153" s="28">
        <v>226</v>
      </c>
      <c r="J153" s="65">
        <v>420</v>
      </c>
      <c r="K153" s="65">
        <v>240</v>
      </c>
      <c r="L153" s="5">
        <f t="shared" si="7"/>
        <v>-180</v>
      </c>
      <c r="M153" s="6"/>
      <c r="O153" s="13"/>
    </row>
    <row r="154" spans="1:15" ht="15" customHeight="1" thickBot="1" x14ac:dyDescent="0.25">
      <c r="A154" s="167"/>
      <c r="B154" s="169"/>
      <c r="C154" s="49" t="s">
        <v>4</v>
      </c>
      <c r="D154" s="14">
        <f>SUM(D151:D153)</f>
        <v>9563.2000000000007</v>
      </c>
      <c r="E154" s="14">
        <f>SUM(E151:E153)</f>
        <v>8806.2099999999991</v>
      </c>
      <c r="F154" s="14">
        <f>SUM(F151:F153)</f>
        <v>10645.6</v>
      </c>
      <c r="G154" s="45">
        <f t="shared" si="9"/>
        <v>1839.3900000000012</v>
      </c>
      <c r="H154" s="176"/>
      <c r="I154" s="47">
        <f>SUM(I151:I153)</f>
        <v>9563.2000000000007</v>
      </c>
      <c r="J154" s="14">
        <f>SUM(J151:J153)</f>
        <v>8806.2099999999991</v>
      </c>
      <c r="K154" s="14">
        <f>SUM(K151:K153)</f>
        <v>10645.6</v>
      </c>
      <c r="L154" s="90">
        <f t="shared" si="7"/>
        <v>1839.3900000000012</v>
      </c>
      <c r="M154" s="45"/>
      <c r="O154" s="13"/>
    </row>
    <row r="155" spans="1:15" ht="16.5" customHeight="1" x14ac:dyDescent="0.2">
      <c r="A155" s="167">
        <v>37</v>
      </c>
      <c r="B155" s="169" t="s">
        <v>56</v>
      </c>
      <c r="C155" s="20" t="s">
        <v>29</v>
      </c>
      <c r="D155" s="2">
        <v>7602.13</v>
      </c>
      <c r="E155" s="2">
        <v>6486.34</v>
      </c>
      <c r="F155" s="27">
        <v>249.41</v>
      </c>
      <c r="G155" s="27">
        <f t="shared" si="9"/>
        <v>-6236.93</v>
      </c>
      <c r="H155" s="175"/>
      <c r="I155" s="29">
        <v>7602.13</v>
      </c>
      <c r="J155" s="44">
        <v>6486.34</v>
      </c>
      <c r="K155" s="44">
        <v>249.41</v>
      </c>
      <c r="L155" s="20">
        <f t="shared" si="7"/>
        <v>-6236.93</v>
      </c>
      <c r="M155" s="2">
        <f t="shared" ref="M155:M162" si="11">F155-K155</f>
        <v>0</v>
      </c>
      <c r="O155" s="13"/>
    </row>
    <row r="156" spans="1:15" ht="26.25" customHeight="1" x14ac:dyDescent="0.2">
      <c r="A156" s="167"/>
      <c r="B156" s="169"/>
      <c r="C156" s="3" t="s">
        <v>61</v>
      </c>
      <c r="D156" s="4">
        <v>2164.9</v>
      </c>
      <c r="E156" s="4">
        <v>2048.64</v>
      </c>
      <c r="F156" s="4">
        <v>2995</v>
      </c>
      <c r="G156" s="26">
        <f t="shared" si="9"/>
        <v>946.36000000000013</v>
      </c>
      <c r="H156" s="175"/>
      <c r="I156" s="30">
        <v>2164.9</v>
      </c>
      <c r="J156" s="42">
        <v>2048.64</v>
      </c>
      <c r="K156" s="64">
        <v>2995</v>
      </c>
      <c r="L156" s="3">
        <f t="shared" si="7"/>
        <v>946.36000000000013</v>
      </c>
      <c r="M156" s="4">
        <f t="shared" si="11"/>
        <v>0</v>
      </c>
      <c r="O156" s="13"/>
    </row>
    <row r="157" spans="1:15" ht="15" customHeight="1" thickBot="1" x14ac:dyDescent="0.25">
      <c r="A157" s="167"/>
      <c r="B157" s="169"/>
      <c r="C157" s="5" t="s">
        <v>30</v>
      </c>
      <c r="D157" s="6">
        <v>700</v>
      </c>
      <c r="E157" s="6">
        <v>798.68</v>
      </c>
      <c r="F157" s="6">
        <v>956.26</v>
      </c>
      <c r="G157" s="25">
        <f t="shared" si="9"/>
        <v>157.58000000000004</v>
      </c>
      <c r="H157" s="175"/>
      <c r="I157" s="28">
        <v>700</v>
      </c>
      <c r="J157" s="43">
        <v>798.68</v>
      </c>
      <c r="K157" s="65">
        <v>800</v>
      </c>
      <c r="L157" s="5">
        <f t="shared" si="7"/>
        <v>1.32000000000005</v>
      </c>
      <c r="M157" s="6">
        <f t="shared" si="11"/>
        <v>156.26</v>
      </c>
      <c r="O157" s="13"/>
    </row>
    <row r="158" spans="1:15" ht="15" customHeight="1" thickBot="1" x14ac:dyDescent="0.25">
      <c r="A158" s="167"/>
      <c r="B158" s="169"/>
      <c r="C158" s="49" t="s">
        <v>4</v>
      </c>
      <c r="D158" s="14">
        <f>SUM(D155:D157)</f>
        <v>10467.030000000001</v>
      </c>
      <c r="E158" s="14">
        <f>SUM(E155:E157)</f>
        <v>9333.66</v>
      </c>
      <c r="F158" s="14">
        <f>SUM(F155:F157)</f>
        <v>4200.67</v>
      </c>
      <c r="G158" s="45">
        <f t="shared" si="9"/>
        <v>-5132.99</v>
      </c>
      <c r="H158" s="176"/>
      <c r="I158" s="47">
        <f>SUM(I155:I157)</f>
        <v>10467.030000000001</v>
      </c>
      <c r="J158" s="14">
        <f>SUM(J155:J157)</f>
        <v>9333.66</v>
      </c>
      <c r="K158" s="14">
        <f>SUM(K155:K157)</f>
        <v>4044.41</v>
      </c>
      <c r="L158" s="90">
        <f t="shared" si="7"/>
        <v>-5289.25</v>
      </c>
      <c r="M158" s="45">
        <f t="shared" si="11"/>
        <v>156.26000000000022</v>
      </c>
      <c r="O158" s="13"/>
    </row>
    <row r="159" spans="1:15" ht="20.25" customHeight="1" x14ac:dyDescent="0.2">
      <c r="A159" s="167">
        <v>38</v>
      </c>
      <c r="B159" s="169" t="s">
        <v>78</v>
      </c>
      <c r="C159" s="20" t="s">
        <v>29</v>
      </c>
      <c r="D159" s="2"/>
      <c r="E159" s="2"/>
      <c r="F159" s="2"/>
      <c r="G159" s="27">
        <f t="shared" si="9"/>
        <v>0</v>
      </c>
      <c r="H159" s="175"/>
      <c r="I159" s="29">
        <v>0</v>
      </c>
      <c r="J159" s="44">
        <v>0</v>
      </c>
      <c r="K159" s="44"/>
      <c r="L159" s="20">
        <f t="shared" si="7"/>
        <v>0</v>
      </c>
      <c r="M159" s="2">
        <f t="shared" si="11"/>
        <v>0</v>
      </c>
      <c r="O159" s="13"/>
    </row>
    <row r="160" spans="1:15" ht="24" customHeight="1" x14ac:dyDescent="0.2">
      <c r="A160" s="167"/>
      <c r="B160" s="169"/>
      <c r="C160" s="3" t="s">
        <v>61</v>
      </c>
      <c r="D160" s="4"/>
      <c r="E160" s="4"/>
      <c r="F160" s="4"/>
      <c r="G160" s="26">
        <f t="shared" si="9"/>
        <v>0</v>
      </c>
      <c r="H160" s="175"/>
      <c r="I160" s="30">
        <v>0</v>
      </c>
      <c r="J160" s="42">
        <v>0</v>
      </c>
      <c r="K160" s="42"/>
      <c r="L160" s="3">
        <f t="shared" si="7"/>
        <v>0</v>
      </c>
      <c r="M160" s="2">
        <f t="shared" si="11"/>
        <v>0</v>
      </c>
      <c r="O160" s="13"/>
    </row>
    <row r="161" spans="1:16" ht="15" customHeight="1" thickBot="1" x14ac:dyDescent="0.25">
      <c r="A161" s="167"/>
      <c r="B161" s="169"/>
      <c r="C161" s="5" t="s">
        <v>30</v>
      </c>
      <c r="D161" s="6">
        <v>123759.4</v>
      </c>
      <c r="E161" s="6">
        <v>155561.85999999999</v>
      </c>
      <c r="F161" s="25">
        <v>175831.51</v>
      </c>
      <c r="G161" s="25">
        <f t="shared" si="9"/>
        <v>20269.650000000023</v>
      </c>
      <c r="H161" s="175"/>
      <c r="I161" s="28">
        <v>123759.4</v>
      </c>
      <c r="J161" s="43">
        <v>65198.28</v>
      </c>
      <c r="K161" s="43">
        <v>156368.65</v>
      </c>
      <c r="L161" s="5">
        <f t="shared" si="7"/>
        <v>91170.37</v>
      </c>
      <c r="M161" s="53">
        <f t="shared" si="11"/>
        <v>19462.860000000015</v>
      </c>
      <c r="O161" s="13"/>
    </row>
    <row r="162" spans="1:16" ht="15" customHeight="1" thickBot="1" x14ac:dyDescent="0.25">
      <c r="A162" s="167"/>
      <c r="B162" s="169"/>
      <c r="C162" s="49" t="s">
        <v>4</v>
      </c>
      <c r="D162" s="14">
        <f>SUM(D159:D161)</f>
        <v>123759.4</v>
      </c>
      <c r="E162" s="14">
        <f>SUM(E159:E161)</f>
        <v>155561.85999999999</v>
      </c>
      <c r="F162" s="14">
        <f>SUM(F159:F161)</f>
        <v>175831.51</v>
      </c>
      <c r="G162" s="45">
        <f t="shared" si="9"/>
        <v>20269.650000000023</v>
      </c>
      <c r="H162" s="176"/>
      <c r="I162" s="47">
        <f>SUM(I159:I161)</f>
        <v>123759.4</v>
      </c>
      <c r="J162" s="14">
        <f>SUM(J159:J161)</f>
        <v>65198.28</v>
      </c>
      <c r="K162" s="14">
        <f>SUM(K159:K161)</f>
        <v>156368.65</v>
      </c>
      <c r="L162" s="90">
        <f t="shared" si="7"/>
        <v>91170.37</v>
      </c>
      <c r="M162" s="45">
        <f t="shared" si="11"/>
        <v>19462.860000000015</v>
      </c>
      <c r="O162" s="13"/>
    </row>
    <row r="163" spans="1:16" ht="16.5" customHeight="1" x14ac:dyDescent="0.2">
      <c r="A163" s="167">
        <v>39</v>
      </c>
      <c r="B163" s="169" t="s">
        <v>77</v>
      </c>
      <c r="C163" s="20" t="s">
        <v>29</v>
      </c>
      <c r="D163" s="2"/>
      <c r="E163" s="2"/>
      <c r="F163" s="2"/>
      <c r="G163" s="27">
        <f t="shared" si="9"/>
        <v>0</v>
      </c>
      <c r="H163" s="175"/>
      <c r="I163" s="29">
        <v>0</v>
      </c>
      <c r="J163" s="44">
        <v>0</v>
      </c>
      <c r="K163" s="44"/>
      <c r="L163" s="20">
        <f t="shared" si="7"/>
        <v>0</v>
      </c>
      <c r="M163" s="2">
        <f t="shared" si="10"/>
        <v>0</v>
      </c>
      <c r="O163" s="13"/>
    </row>
    <row r="164" spans="1:16" ht="27" customHeight="1" x14ac:dyDescent="0.2">
      <c r="A164" s="167"/>
      <c r="B164" s="169"/>
      <c r="C164" s="3" t="s">
        <v>61</v>
      </c>
      <c r="D164" s="4"/>
      <c r="E164" s="4"/>
      <c r="F164" s="4"/>
      <c r="G164" s="26">
        <f t="shared" si="9"/>
        <v>0</v>
      </c>
      <c r="H164" s="175"/>
      <c r="I164" s="30">
        <v>0</v>
      </c>
      <c r="J164" s="42">
        <v>0</v>
      </c>
      <c r="K164" s="42"/>
      <c r="L164" s="3">
        <f t="shared" si="7"/>
        <v>0</v>
      </c>
      <c r="M164" s="2">
        <f t="shared" si="10"/>
        <v>0</v>
      </c>
      <c r="O164" s="13"/>
    </row>
    <row r="165" spans="1:16" ht="15" customHeight="1" thickBot="1" x14ac:dyDescent="0.25">
      <c r="A165" s="167"/>
      <c r="B165" s="169"/>
      <c r="C165" s="5" t="s">
        <v>30</v>
      </c>
      <c r="D165" s="6">
        <v>7383.13</v>
      </c>
      <c r="E165" s="6">
        <v>6179.76</v>
      </c>
      <c r="F165" s="25">
        <v>9985.8700000000008</v>
      </c>
      <c r="G165" s="25">
        <f t="shared" si="9"/>
        <v>3806.1100000000006</v>
      </c>
      <c r="H165" s="175"/>
      <c r="I165" s="28">
        <v>7383.1299999999992</v>
      </c>
      <c r="J165" s="43">
        <v>6179.76</v>
      </c>
      <c r="K165" s="43">
        <v>9985.8700000000008</v>
      </c>
      <c r="L165" s="5">
        <f t="shared" si="7"/>
        <v>3806.1100000000006</v>
      </c>
      <c r="M165" s="53">
        <f t="shared" si="10"/>
        <v>0</v>
      </c>
      <c r="O165" s="13"/>
    </row>
    <row r="166" spans="1:16" ht="15.75" customHeight="1" thickBot="1" x14ac:dyDescent="0.25">
      <c r="A166" s="167"/>
      <c r="B166" s="182"/>
      <c r="C166" s="49" t="s">
        <v>4</v>
      </c>
      <c r="D166" s="14">
        <f>SUM(D163:D165)</f>
        <v>7383.13</v>
      </c>
      <c r="E166" s="14">
        <f>SUM(E163:E165)</f>
        <v>6179.76</v>
      </c>
      <c r="F166" s="14">
        <f>SUM(F163:F165)</f>
        <v>9985.8700000000008</v>
      </c>
      <c r="G166" s="45">
        <f t="shared" si="9"/>
        <v>3806.1100000000006</v>
      </c>
      <c r="H166" s="176"/>
      <c r="I166" s="47">
        <f>SUM(I163:I165)</f>
        <v>7383.1299999999992</v>
      </c>
      <c r="J166" s="14">
        <f>SUM(J163:J165)</f>
        <v>6179.76</v>
      </c>
      <c r="K166" s="14">
        <f>SUM(K163:K165)</f>
        <v>9985.8700000000008</v>
      </c>
      <c r="L166" s="90">
        <f t="shared" si="7"/>
        <v>3806.1100000000006</v>
      </c>
      <c r="M166" s="45">
        <f t="shared" si="10"/>
        <v>0</v>
      </c>
      <c r="O166" s="13"/>
    </row>
    <row r="167" spans="1:16" ht="17.25" customHeight="1" x14ac:dyDescent="0.2">
      <c r="A167" s="167">
        <v>40</v>
      </c>
      <c r="B167" s="183" t="s">
        <v>4</v>
      </c>
      <c r="C167" s="20" t="s">
        <v>29</v>
      </c>
      <c r="D167" s="2">
        <f t="shared" ref="D167:E169" si="12">D7+D11+D15+D19+D23+D27+D35+D39+D43+D47+D51+D55+D59+D63+D67+D71+D75+D79+D83+D87+D91+D95+D99+D103+D107+D111+D115+D119+D123+D127+D131+D135+D139+D143+D147+D151+D155+D159+D163</f>
        <v>174223.67</v>
      </c>
      <c r="E167" s="2">
        <f t="shared" si="12"/>
        <v>173235.47999999998</v>
      </c>
      <c r="F167" s="2">
        <f>F7+F11+F15+F19+F23+F27+F31+F35+F39+F43+F47+F51+F55+F59+F63+F67+F71+F75+F79+F83+F87+F91+F95+F99+F103+F107+F111+F115+F119+F123+F127+F131+F135+F139+F143+F147+F151+F155+F159+F163</f>
        <v>154202.58000000002</v>
      </c>
      <c r="G167" s="27">
        <f t="shared" si="9"/>
        <v>-19032.899999999965</v>
      </c>
      <c r="H167" s="175"/>
      <c r="I167" s="2">
        <f t="shared" ref="I167:J169" si="13">I7+I11+I15+I19+I23+I27+I35+I39+I43+I47+I51+I55+I59+I63+I67+I71+I75+I79+I83+I87+I91+I95+I99+I103+I107+I111+I115+I119+I123+I127+I131+I135+I139+I143+I147+I151+I155+I159+I163</f>
        <v>174248.02000000002</v>
      </c>
      <c r="J167" s="2">
        <f t="shared" si="13"/>
        <v>160263.99999999997</v>
      </c>
      <c r="K167" s="2">
        <f>K7+K11+K15+K19+K23+K27+K31+K35+K39+K43+K47+K51+K55+K59+K63+K67+K71+K75+K79+K83+K87+K91+K95+K99+K103+K107+K111+K115+K119+K123+K127+K131+K135+K139+K143+K147+K151+K155+K159+K163</f>
        <v>154202.58000000002</v>
      </c>
      <c r="L167" s="20">
        <f t="shared" si="7"/>
        <v>-6061.4199999999546</v>
      </c>
      <c r="M167" s="2">
        <f>M7+M11+M15+M19+M23+M27+M31+M35+M39+M43+M47+M51+M55+M59+M63+M67+M71+M75+M79+M83+M87+M91+M95+M99+M103+M107+M111+M115+M119+M123+M127+M131+M135+M139+M143+M147+M151+M155+M159+M163</f>
        <v>0</v>
      </c>
      <c r="O167" s="13"/>
      <c r="P167" s="9"/>
    </row>
    <row r="168" spans="1:16" ht="27.75" customHeight="1" x14ac:dyDescent="0.2">
      <c r="A168" s="167"/>
      <c r="B168" s="184"/>
      <c r="C168" s="3" t="s">
        <v>61</v>
      </c>
      <c r="D168" s="4">
        <f t="shared" si="12"/>
        <v>613678.67999999993</v>
      </c>
      <c r="E168" s="4">
        <f t="shared" si="12"/>
        <v>499914.03000000009</v>
      </c>
      <c r="F168" s="2">
        <f>F8+F12+F16+F20+F24+F28+F32+F36+F40+F44+F48+F52+F56+F60+F64+F68+F72+F76+F80+F84+F88+F92+F96+F100+F104+F108+F112+F116+F120+F124+F128+F132+F136+F140+F144+F148+F152+F156+F160+F164</f>
        <v>608271.86</v>
      </c>
      <c r="G168" s="26">
        <f t="shared" si="9"/>
        <v>108357.8299999999</v>
      </c>
      <c r="H168" s="175"/>
      <c r="I168" s="4">
        <f t="shared" si="13"/>
        <v>613870.44999999995</v>
      </c>
      <c r="J168" s="4">
        <f t="shared" si="13"/>
        <v>496994.39000000007</v>
      </c>
      <c r="K168" s="2">
        <f t="shared" ref="K168:M169" si="14">K8+K12+K16+K20+K24+K28+K32+K36+K40+K44+K48+K52+K56+K60+K64+K68+K72+K76+K80+K84+K88+K92+K96+K100+K104+K108+K112+K116+K120+K124+K128+K132+K136+K140+K144+K148+K152+K156+K160+K164</f>
        <v>600471.86</v>
      </c>
      <c r="L168" s="3">
        <f t="shared" si="7"/>
        <v>103477.46999999991</v>
      </c>
      <c r="M168" s="4">
        <f t="shared" si="14"/>
        <v>7800</v>
      </c>
      <c r="O168" s="13"/>
    </row>
    <row r="169" spans="1:16" ht="15" customHeight="1" thickBot="1" x14ac:dyDescent="0.25">
      <c r="A169" s="167"/>
      <c r="B169" s="184"/>
      <c r="C169" s="5" t="s">
        <v>30</v>
      </c>
      <c r="D169" s="6">
        <f t="shared" si="12"/>
        <v>200014.71</v>
      </c>
      <c r="E169" s="6">
        <f t="shared" si="12"/>
        <v>218622.11</v>
      </c>
      <c r="F169" s="53">
        <f>F9+F13+F17+F21+F25+F29+F33+F37+F41+F45+F49+F53+F57+F61+F65+F69+F73+F77+F81+F85+F89+F93+F97+F101+F105+F109+F113+F117+F121+F125+F129+F133+F137+F141+F145+F149+F153+F157+F161+F165</f>
        <v>231347.02000000002</v>
      </c>
      <c r="G169" s="25">
        <f t="shared" si="9"/>
        <v>12724.910000000033</v>
      </c>
      <c r="H169" s="177"/>
      <c r="I169" s="53">
        <f t="shared" si="13"/>
        <v>199798.59</v>
      </c>
      <c r="J169" s="53">
        <f t="shared" si="13"/>
        <v>120687.48</v>
      </c>
      <c r="K169" s="53">
        <f t="shared" si="14"/>
        <v>211727.9</v>
      </c>
      <c r="L169" s="5">
        <f t="shared" si="7"/>
        <v>91040.42</v>
      </c>
      <c r="M169" s="46">
        <f t="shared" si="14"/>
        <v>19619.120000000014</v>
      </c>
      <c r="O169" s="13"/>
    </row>
    <row r="170" spans="1:16" ht="15.75" customHeight="1" thickBot="1" x14ac:dyDescent="0.25">
      <c r="A170" s="167"/>
      <c r="B170" s="185"/>
      <c r="C170" s="49" t="s">
        <v>4</v>
      </c>
      <c r="D170" s="14">
        <f>SUM(D167:D169)</f>
        <v>987917.05999999994</v>
      </c>
      <c r="E170" s="14">
        <f>SUM(E167:E169)</f>
        <v>891771.62</v>
      </c>
      <c r="F170" s="14">
        <f>SUM(F167:F169)</f>
        <v>993821.46</v>
      </c>
      <c r="G170" s="45">
        <f t="shared" si="9"/>
        <v>102049.83999999997</v>
      </c>
      <c r="H170" s="178"/>
      <c r="I170" s="47">
        <f t="shared" ref="I170:K170" si="15">SUM(I167:I169)</f>
        <v>987917.05999999994</v>
      </c>
      <c r="J170" s="14">
        <f t="shared" si="15"/>
        <v>777945.87</v>
      </c>
      <c r="K170" s="14">
        <f t="shared" si="15"/>
        <v>966402.34</v>
      </c>
      <c r="L170" s="90">
        <f t="shared" si="7"/>
        <v>188456.46999999997</v>
      </c>
      <c r="M170" s="45">
        <f>SUM(M167:M169)</f>
        <v>27419.120000000014</v>
      </c>
      <c r="O170" s="13"/>
    </row>
    <row r="171" spans="1:16" ht="7.5" customHeight="1" x14ac:dyDescent="0.2">
      <c r="A171" s="13"/>
      <c r="B171" s="13"/>
      <c r="C171" s="13"/>
      <c r="D171" s="34"/>
      <c r="E171" s="34"/>
      <c r="F171" s="34"/>
      <c r="G171" s="34"/>
      <c r="H171" s="34"/>
      <c r="I171" s="34"/>
      <c r="J171" s="13"/>
      <c r="K171" s="13"/>
      <c r="L171" s="13"/>
      <c r="M171" s="13"/>
      <c r="N171" s="13"/>
      <c r="O171" s="13"/>
    </row>
    <row r="172" spans="1:16" x14ac:dyDescent="0.2">
      <c r="A172" s="180"/>
      <c r="B172" s="180"/>
      <c r="C172" s="180"/>
      <c r="D172" s="34"/>
      <c r="E172" s="34"/>
      <c r="F172" s="34"/>
      <c r="G172" s="34"/>
      <c r="H172" s="34"/>
      <c r="I172" s="34"/>
      <c r="J172" s="13"/>
      <c r="K172" s="13"/>
      <c r="L172" s="13"/>
      <c r="M172" s="13"/>
      <c r="N172" s="13"/>
      <c r="O172" s="13"/>
    </row>
    <row r="173" spans="1:16" x14ac:dyDescent="0.2">
      <c r="A173" s="181"/>
      <c r="B173" s="181"/>
      <c r="C173" s="181"/>
      <c r="D173" s="9"/>
      <c r="E173" s="9"/>
      <c r="F173" s="9"/>
      <c r="G173" s="9"/>
      <c r="H173" s="9"/>
      <c r="I173" s="9"/>
      <c r="O173" s="13"/>
    </row>
    <row r="174" spans="1:16" x14ac:dyDescent="0.2">
      <c r="D174" s="9"/>
      <c r="E174" s="9"/>
      <c r="F174" s="9"/>
      <c r="G174" s="9"/>
      <c r="H174" s="9"/>
      <c r="I174" s="9"/>
      <c r="O174" s="13"/>
    </row>
    <row r="175" spans="1:16" x14ac:dyDescent="0.2">
      <c r="D175" s="9"/>
      <c r="E175" s="9"/>
      <c r="F175" s="9"/>
      <c r="G175" s="9"/>
      <c r="H175" s="9"/>
      <c r="I175" s="9"/>
      <c r="O175" s="13"/>
    </row>
    <row r="176" spans="1:16" x14ac:dyDescent="0.2">
      <c r="D176" s="9"/>
      <c r="E176" s="9"/>
      <c r="F176" s="9"/>
      <c r="G176" s="9"/>
      <c r="H176" s="9"/>
      <c r="I176" s="9"/>
      <c r="O176" s="13"/>
    </row>
    <row r="177" spans="4:15" x14ac:dyDescent="0.2">
      <c r="D177" s="9"/>
      <c r="E177" s="9"/>
      <c r="F177" s="9"/>
      <c r="G177" s="9"/>
      <c r="H177" s="9"/>
      <c r="I177" s="9"/>
      <c r="O177" s="13"/>
    </row>
    <row r="178" spans="4:15" x14ac:dyDescent="0.2">
      <c r="D178" s="9"/>
      <c r="E178" s="9"/>
      <c r="F178" s="9"/>
      <c r="G178" s="9"/>
      <c r="H178" s="9"/>
      <c r="I178" s="9"/>
      <c r="O178" s="13"/>
    </row>
    <row r="179" spans="4:15" x14ac:dyDescent="0.2">
      <c r="D179" s="9"/>
      <c r="E179" s="9"/>
      <c r="F179" s="9"/>
      <c r="G179" s="9"/>
      <c r="H179" s="9"/>
      <c r="I179" s="9"/>
      <c r="O179" s="13"/>
    </row>
    <row r="180" spans="4:15" x14ac:dyDescent="0.2">
      <c r="D180" s="9"/>
      <c r="E180" s="9"/>
      <c r="F180" s="9"/>
      <c r="G180" s="9"/>
      <c r="H180" s="9"/>
      <c r="I180" s="9"/>
      <c r="O180" s="13"/>
    </row>
    <row r="181" spans="4:15" x14ac:dyDescent="0.2">
      <c r="D181" s="9"/>
      <c r="E181" s="9"/>
      <c r="F181" s="9"/>
      <c r="G181" s="9"/>
      <c r="H181" s="9"/>
      <c r="I181" s="9"/>
      <c r="O181" s="13"/>
    </row>
    <row r="182" spans="4:15" x14ac:dyDescent="0.2">
      <c r="D182" s="9"/>
      <c r="E182" s="9"/>
      <c r="F182" s="9"/>
      <c r="G182" s="9"/>
      <c r="H182" s="9"/>
      <c r="I182" s="9"/>
      <c r="O182" s="13"/>
    </row>
    <row r="183" spans="4:15" x14ac:dyDescent="0.2">
      <c r="D183" s="9"/>
      <c r="E183" s="9"/>
      <c r="F183" s="9"/>
      <c r="G183" s="9"/>
      <c r="H183" s="9"/>
      <c r="I183" s="9"/>
      <c r="O183" s="13"/>
    </row>
    <row r="184" spans="4:15" x14ac:dyDescent="0.2">
      <c r="D184" s="9"/>
      <c r="E184" s="9"/>
      <c r="F184" s="9"/>
      <c r="G184" s="9"/>
      <c r="H184" s="9"/>
      <c r="I184" s="9"/>
      <c r="O184" s="13"/>
    </row>
    <row r="185" spans="4:15" x14ac:dyDescent="0.2">
      <c r="D185" s="9"/>
      <c r="E185" s="9"/>
      <c r="F185" s="9"/>
      <c r="G185" s="9"/>
      <c r="H185" s="9"/>
      <c r="I185" s="9"/>
      <c r="O185" s="13"/>
    </row>
    <row r="186" spans="4:15" x14ac:dyDescent="0.2">
      <c r="D186" s="9"/>
      <c r="E186" s="9"/>
      <c r="F186" s="9"/>
      <c r="G186" s="9"/>
      <c r="H186" s="9"/>
      <c r="I186" s="9"/>
      <c r="O186" s="13"/>
    </row>
    <row r="187" spans="4:15" x14ac:dyDescent="0.2">
      <c r="D187" s="9"/>
      <c r="E187" s="9"/>
      <c r="F187" s="9"/>
      <c r="G187" s="9"/>
      <c r="H187" s="9"/>
      <c r="I187" s="9"/>
      <c r="O187" s="13"/>
    </row>
    <row r="188" spans="4:15" x14ac:dyDescent="0.2">
      <c r="D188" s="9"/>
      <c r="E188" s="9"/>
      <c r="F188" s="9"/>
      <c r="G188" s="9"/>
      <c r="H188" s="9"/>
      <c r="I188" s="9"/>
      <c r="O188" s="13"/>
    </row>
    <row r="189" spans="4:15" x14ac:dyDescent="0.2">
      <c r="D189" s="9"/>
      <c r="E189" s="9"/>
      <c r="F189" s="9"/>
      <c r="G189" s="9"/>
      <c r="H189" s="9"/>
      <c r="I189" s="9"/>
      <c r="O189" s="13"/>
    </row>
    <row r="190" spans="4:15" x14ac:dyDescent="0.2">
      <c r="D190" s="9"/>
      <c r="E190" s="9"/>
      <c r="F190" s="9"/>
      <c r="G190" s="9"/>
      <c r="H190" s="9"/>
      <c r="I190" s="9"/>
    </row>
    <row r="191" spans="4:15" x14ac:dyDescent="0.2">
      <c r="D191" s="9"/>
      <c r="E191" s="9"/>
      <c r="F191" s="9"/>
      <c r="G191" s="9"/>
      <c r="H191" s="9"/>
      <c r="I191" s="9"/>
    </row>
    <row r="192" spans="4:15" x14ac:dyDescent="0.2">
      <c r="D192" s="9"/>
      <c r="E192" s="9"/>
      <c r="F192" s="9"/>
      <c r="G192" s="9"/>
      <c r="H192" s="9"/>
      <c r="I192" s="9"/>
    </row>
    <row r="193" spans="4:9" x14ac:dyDescent="0.2">
      <c r="D193" s="9"/>
      <c r="E193" s="9"/>
      <c r="F193" s="9"/>
      <c r="G193" s="9"/>
      <c r="H193" s="9"/>
      <c r="I193" s="9"/>
    </row>
    <row r="194" spans="4:9" x14ac:dyDescent="0.2">
      <c r="D194" s="9"/>
      <c r="E194" s="9"/>
      <c r="F194" s="9"/>
      <c r="G194" s="9"/>
      <c r="H194" s="9"/>
      <c r="I194" s="9"/>
    </row>
    <row r="195" spans="4:9" x14ac:dyDescent="0.2">
      <c r="D195" s="9"/>
      <c r="E195" s="9"/>
      <c r="F195" s="9"/>
      <c r="G195" s="9"/>
      <c r="H195" s="9"/>
      <c r="I195" s="9"/>
    </row>
    <row r="196" spans="4:9" x14ac:dyDescent="0.2">
      <c r="D196" s="9"/>
      <c r="E196" s="9"/>
      <c r="F196" s="9"/>
      <c r="G196" s="9"/>
      <c r="H196" s="9"/>
      <c r="I196" s="9"/>
    </row>
    <row r="197" spans="4:9" x14ac:dyDescent="0.2">
      <c r="D197" s="9"/>
      <c r="E197" s="9"/>
      <c r="F197" s="9"/>
      <c r="G197" s="9"/>
      <c r="H197" s="9"/>
      <c r="I197" s="9"/>
    </row>
    <row r="198" spans="4:9" x14ac:dyDescent="0.2">
      <c r="D198" s="9"/>
      <c r="E198" s="9"/>
      <c r="F198" s="9"/>
      <c r="G198" s="9"/>
      <c r="H198" s="9"/>
      <c r="I198" s="9"/>
    </row>
    <row r="199" spans="4:9" x14ac:dyDescent="0.2">
      <c r="D199" s="9"/>
      <c r="E199" s="9"/>
      <c r="F199" s="9"/>
      <c r="G199" s="9"/>
      <c r="H199" s="9"/>
      <c r="I199" s="9"/>
    </row>
    <row r="200" spans="4:9" x14ac:dyDescent="0.2">
      <c r="D200" s="9"/>
      <c r="E200" s="9"/>
      <c r="F200" s="9"/>
      <c r="G200" s="9"/>
      <c r="H200" s="9"/>
      <c r="I200" s="9"/>
    </row>
    <row r="201" spans="4:9" x14ac:dyDescent="0.2">
      <c r="D201" s="9"/>
      <c r="E201" s="9"/>
      <c r="F201" s="9"/>
      <c r="G201" s="9"/>
      <c r="H201" s="9"/>
      <c r="I201" s="9"/>
    </row>
    <row r="202" spans="4:9" x14ac:dyDescent="0.2">
      <c r="D202" s="9"/>
      <c r="E202" s="9"/>
      <c r="F202" s="9"/>
      <c r="G202" s="9"/>
      <c r="H202" s="9"/>
      <c r="I202" s="9"/>
    </row>
    <row r="203" spans="4:9" x14ac:dyDescent="0.2">
      <c r="D203" s="9"/>
      <c r="E203" s="9"/>
      <c r="F203" s="9"/>
      <c r="G203" s="9"/>
      <c r="H203" s="9"/>
      <c r="I203" s="9"/>
    </row>
    <row r="204" spans="4:9" x14ac:dyDescent="0.2">
      <c r="D204" s="9"/>
      <c r="E204" s="9"/>
      <c r="F204" s="9"/>
      <c r="G204" s="9"/>
      <c r="H204" s="9"/>
      <c r="I204" s="9"/>
    </row>
    <row r="205" spans="4:9" x14ac:dyDescent="0.2">
      <c r="D205" s="9"/>
      <c r="E205" s="9"/>
      <c r="F205" s="9"/>
      <c r="G205" s="9"/>
      <c r="H205" s="9"/>
      <c r="I205" s="9"/>
    </row>
    <row r="206" spans="4:9" x14ac:dyDescent="0.2">
      <c r="D206" s="9"/>
      <c r="E206" s="9"/>
      <c r="F206" s="9"/>
      <c r="G206" s="9"/>
      <c r="H206" s="9"/>
      <c r="I206" s="9"/>
    </row>
    <row r="207" spans="4:9" x14ac:dyDescent="0.2">
      <c r="D207" s="9"/>
      <c r="E207" s="9"/>
      <c r="F207" s="9"/>
      <c r="G207" s="9"/>
      <c r="H207" s="9"/>
      <c r="I207" s="9"/>
    </row>
    <row r="208" spans="4:9" x14ac:dyDescent="0.2">
      <c r="D208" s="9"/>
      <c r="E208" s="9"/>
      <c r="F208" s="9"/>
      <c r="G208" s="9"/>
      <c r="H208" s="9"/>
      <c r="I208" s="9"/>
    </row>
    <row r="209" spans="4:9" x14ac:dyDescent="0.2">
      <c r="D209" s="9"/>
      <c r="E209" s="9"/>
      <c r="F209" s="9"/>
      <c r="G209" s="9"/>
      <c r="H209" s="9"/>
      <c r="I209" s="9"/>
    </row>
    <row r="210" spans="4:9" x14ac:dyDescent="0.2">
      <c r="D210" s="9"/>
      <c r="E210" s="9"/>
      <c r="F210" s="9"/>
      <c r="G210" s="9"/>
      <c r="H210" s="9"/>
      <c r="I210" s="9"/>
    </row>
    <row r="211" spans="4:9" x14ac:dyDescent="0.2">
      <c r="D211" s="9"/>
      <c r="E211" s="9"/>
      <c r="F211" s="9"/>
      <c r="G211" s="9"/>
      <c r="H211" s="9"/>
      <c r="I211" s="9"/>
    </row>
    <row r="212" spans="4:9" x14ac:dyDescent="0.2">
      <c r="D212" s="9"/>
      <c r="E212" s="9"/>
      <c r="F212" s="9"/>
      <c r="G212" s="9"/>
      <c r="H212" s="9"/>
      <c r="I212" s="9"/>
    </row>
    <row r="213" spans="4:9" x14ac:dyDescent="0.2">
      <c r="D213" s="9"/>
      <c r="E213" s="9"/>
      <c r="F213" s="9"/>
      <c r="G213" s="9"/>
      <c r="H213" s="9"/>
      <c r="I213" s="9"/>
    </row>
    <row r="214" spans="4:9" x14ac:dyDescent="0.2">
      <c r="D214" s="9"/>
      <c r="E214" s="9"/>
      <c r="F214" s="9"/>
      <c r="G214" s="9"/>
      <c r="H214" s="9"/>
      <c r="I214" s="9"/>
    </row>
    <row r="215" spans="4:9" x14ac:dyDescent="0.2">
      <c r="D215" s="9"/>
      <c r="E215" s="9"/>
      <c r="F215" s="9"/>
      <c r="G215" s="9"/>
      <c r="H215" s="9"/>
      <c r="I215" s="9"/>
    </row>
    <row r="216" spans="4:9" x14ac:dyDescent="0.2">
      <c r="D216" s="9"/>
      <c r="E216" s="9"/>
      <c r="F216" s="9"/>
      <c r="G216" s="9"/>
      <c r="H216" s="9"/>
      <c r="I216" s="9"/>
    </row>
    <row r="217" spans="4:9" x14ac:dyDescent="0.2">
      <c r="D217" s="9"/>
      <c r="E217" s="9"/>
      <c r="F217" s="9"/>
      <c r="G217" s="9"/>
      <c r="H217" s="9"/>
      <c r="I217" s="9"/>
    </row>
    <row r="218" spans="4:9" x14ac:dyDescent="0.2">
      <c r="D218" s="9"/>
      <c r="E218" s="9"/>
      <c r="F218" s="9"/>
      <c r="G218" s="9"/>
      <c r="H218" s="9"/>
      <c r="I218" s="9"/>
    </row>
    <row r="219" spans="4:9" x14ac:dyDescent="0.2">
      <c r="D219" s="9"/>
      <c r="E219" s="9"/>
      <c r="F219" s="9"/>
      <c r="G219" s="9"/>
      <c r="H219" s="9"/>
      <c r="I219" s="9"/>
    </row>
    <row r="220" spans="4:9" x14ac:dyDescent="0.2">
      <c r="D220" s="9"/>
      <c r="E220" s="9"/>
      <c r="F220" s="9"/>
      <c r="G220" s="9"/>
      <c r="H220" s="9"/>
      <c r="I220" s="9"/>
    </row>
    <row r="221" spans="4:9" x14ac:dyDescent="0.2">
      <c r="D221" s="9"/>
      <c r="E221" s="9"/>
      <c r="F221" s="9"/>
      <c r="G221" s="9"/>
      <c r="H221" s="9"/>
      <c r="I221" s="9"/>
    </row>
    <row r="222" spans="4:9" x14ac:dyDescent="0.2">
      <c r="D222" s="9"/>
      <c r="E222" s="9"/>
      <c r="F222" s="9"/>
      <c r="G222" s="9"/>
      <c r="H222" s="9"/>
      <c r="I222" s="9"/>
    </row>
    <row r="223" spans="4:9" x14ac:dyDescent="0.2">
      <c r="D223" s="9"/>
      <c r="E223" s="9"/>
      <c r="F223" s="9"/>
      <c r="G223" s="9"/>
      <c r="H223" s="9"/>
      <c r="I223" s="9"/>
    </row>
    <row r="224" spans="4:9" x14ac:dyDescent="0.2">
      <c r="D224" s="9"/>
      <c r="E224" s="9"/>
      <c r="F224" s="9"/>
      <c r="G224" s="9"/>
      <c r="H224" s="9"/>
      <c r="I224" s="9"/>
    </row>
    <row r="225" spans="4:9" x14ac:dyDescent="0.2">
      <c r="D225" s="9"/>
      <c r="E225" s="9"/>
      <c r="F225" s="9"/>
      <c r="G225" s="9"/>
      <c r="H225" s="9"/>
      <c r="I225" s="9"/>
    </row>
    <row r="226" spans="4:9" x14ac:dyDescent="0.2">
      <c r="D226" s="9"/>
      <c r="E226" s="9"/>
      <c r="F226" s="9"/>
      <c r="G226" s="9"/>
      <c r="H226" s="9"/>
      <c r="I226" s="9"/>
    </row>
    <row r="227" spans="4:9" x14ac:dyDescent="0.2">
      <c r="D227" s="9"/>
      <c r="E227" s="9"/>
      <c r="F227" s="9"/>
      <c r="G227" s="9"/>
      <c r="H227" s="9"/>
      <c r="I227" s="9"/>
    </row>
    <row r="228" spans="4:9" x14ac:dyDescent="0.2">
      <c r="D228" s="9"/>
      <c r="E228" s="9"/>
      <c r="F228" s="9"/>
      <c r="G228" s="9"/>
      <c r="H228" s="9"/>
      <c r="I228" s="9"/>
    </row>
    <row r="229" spans="4:9" x14ac:dyDescent="0.2">
      <c r="D229" s="9"/>
      <c r="E229" s="9"/>
      <c r="F229" s="9"/>
      <c r="G229" s="9"/>
      <c r="H229" s="9"/>
      <c r="I229" s="9"/>
    </row>
    <row r="230" spans="4:9" x14ac:dyDescent="0.2">
      <c r="D230" s="9"/>
      <c r="E230" s="9"/>
      <c r="F230" s="9"/>
      <c r="G230" s="9"/>
      <c r="H230" s="9"/>
      <c r="I230" s="9"/>
    </row>
    <row r="231" spans="4:9" x14ac:dyDescent="0.2">
      <c r="D231" s="9"/>
      <c r="E231" s="9"/>
      <c r="F231" s="9"/>
      <c r="G231" s="9"/>
      <c r="H231" s="9"/>
      <c r="I231" s="9"/>
    </row>
    <row r="232" spans="4:9" x14ac:dyDescent="0.2">
      <c r="D232" s="9"/>
      <c r="E232" s="9"/>
      <c r="F232" s="9"/>
      <c r="G232" s="9"/>
      <c r="H232" s="9"/>
      <c r="I232" s="9"/>
    </row>
    <row r="233" spans="4:9" x14ac:dyDescent="0.2">
      <c r="D233" s="9"/>
      <c r="E233" s="9"/>
      <c r="F233" s="9"/>
      <c r="G233" s="9"/>
      <c r="H233" s="9"/>
      <c r="I233" s="9"/>
    </row>
    <row r="234" spans="4:9" x14ac:dyDescent="0.2">
      <c r="D234" s="9"/>
      <c r="E234" s="9"/>
      <c r="F234" s="9"/>
      <c r="G234" s="9"/>
      <c r="H234" s="9"/>
      <c r="I234" s="9"/>
    </row>
    <row r="235" spans="4:9" x14ac:dyDescent="0.2">
      <c r="D235" s="9"/>
      <c r="E235" s="9"/>
      <c r="F235" s="9"/>
      <c r="G235" s="9"/>
      <c r="H235" s="9"/>
      <c r="I235" s="9"/>
    </row>
    <row r="236" spans="4:9" x14ac:dyDescent="0.2">
      <c r="D236" s="9"/>
      <c r="E236" s="9"/>
      <c r="F236" s="9"/>
      <c r="G236" s="9"/>
      <c r="H236" s="9"/>
      <c r="I236" s="9"/>
    </row>
    <row r="237" spans="4:9" x14ac:dyDescent="0.2">
      <c r="D237" s="9"/>
      <c r="E237" s="9"/>
      <c r="F237" s="9"/>
      <c r="G237" s="9"/>
      <c r="H237" s="9"/>
      <c r="I237" s="9"/>
    </row>
    <row r="238" spans="4:9" x14ac:dyDescent="0.2">
      <c r="D238" s="9"/>
      <c r="E238" s="9"/>
      <c r="F238" s="9"/>
      <c r="G238" s="9"/>
      <c r="H238" s="9"/>
      <c r="I238" s="9"/>
    </row>
    <row r="239" spans="4:9" x14ac:dyDescent="0.2">
      <c r="D239" s="9"/>
      <c r="E239" s="9"/>
      <c r="F239" s="9"/>
      <c r="G239" s="9"/>
      <c r="H239" s="9"/>
      <c r="I239" s="9"/>
    </row>
    <row r="240" spans="4:9" x14ac:dyDescent="0.2">
      <c r="D240" s="9"/>
      <c r="E240" s="9"/>
      <c r="F240" s="9"/>
      <c r="G240" s="9"/>
      <c r="H240" s="9"/>
      <c r="I240" s="9"/>
    </row>
    <row r="241" spans="4:9" x14ac:dyDescent="0.2">
      <c r="D241" s="9"/>
      <c r="E241" s="9"/>
      <c r="F241" s="9"/>
      <c r="G241" s="9"/>
      <c r="H241" s="9"/>
      <c r="I241" s="9"/>
    </row>
    <row r="242" spans="4:9" x14ac:dyDescent="0.2">
      <c r="D242" s="9"/>
      <c r="E242" s="9"/>
      <c r="F242" s="9"/>
      <c r="G242" s="9"/>
      <c r="H242" s="9"/>
      <c r="I242" s="9"/>
    </row>
    <row r="243" spans="4:9" x14ac:dyDescent="0.2">
      <c r="D243" s="9"/>
      <c r="E243" s="9"/>
      <c r="F243" s="9"/>
      <c r="G243" s="9"/>
      <c r="H243" s="9"/>
      <c r="I243" s="9"/>
    </row>
    <row r="244" spans="4:9" x14ac:dyDescent="0.2">
      <c r="D244" s="9"/>
      <c r="E244" s="9"/>
      <c r="F244" s="9"/>
      <c r="G244" s="9"/>
      <c r="H244" s="9"/>
      <c r="I244" s="9"/>
    </row>
    <row r="245" spans="4:9" x14ac:dyDescent="0.2">
      <c r="D245" s="9"/>
      <c r="E245" s="9"/>
      <c r="F245" s="9"/>
      <c r="G245" s="9"/>
      <c r="H245" s="9"/>
      <c r="I245" s="9"/>
    </row>
    <row r="246" spans="4:9" x14ac:dyDescent="0.2">
      <c r="D246" s="9"/>
      <c r="E246" s="9"/>
      <c r="F246" s="9"/>
      <c r="G246" s="9"/>
      <c r="H246" s="9"/>
      <c r="I246" s="9"/>
    </row>
    <row r="247" spans="4:9" x14ac:dyDescent="0.2">
      <c r="D247" s="9"/>
      <c r="E247" s="9"/>
      <c r="F247" s="9"/>
      <c r="G247" s="9"/>
      <c r="H247" s="9"/>
      <c r="I247" s="9"/>
    </row>
    <row r="248" spans="4:9" x14ac:dyDescent="0.2">
      <c r="D248" s="9"/>
      <c r="E248" s="9"/>
      <c r="F248" s="9"/>
      <c r="G248" s="9"/>
      <c r="H248" s="9"/>
      <c r="I248" s="9"/>
    </row>
    <row r="249" spans="4:9" x14ac:dyDescent="0.2">
      <c r="D249" s="9"/>
      <c r="E249" s="9"/>
      <c r="F249" s="9"/>
      <c r="G249" s="9"/>
      <c r="H249" s="9"/>
      <c r="I249" s="9"/>
    </row>
    <row r="250" spans="4:9" x14ac:dyDescent="0.2">
      <c r="D250" s="9"/>
      <c r="E250" s="9"/>
      <c r="F250" s="9"/>
      <c r="G250" s="9"/>
      <c r="H250" s="9"/>
      <c r="I250" s="9"/>
    </row>
    <row r="251" spans="4:9" x14ac:dyDescent="0.2">
      <c r="D251" s="9"/>
      <c r="E251" s="9"/>
      <c r="F251" s="9"/>
      <c r="G251" s="9"/>
      <c r="H251" s="9"/>
      <c r="I251" s="9"/>
    </row>
    <row r="252" spans="4:9" x14ac:dyDescent="0.2">
      <c r="D252" s="9"/>
      <c r="E252" s="9"/>
      <c r="F252" s="9"/>
      <c r="G252" s="9"/>
      <c r="H252" s="9"/>
      <c r="I252" s="9"/>
    </row>
    <row r="253" spans="4:9" x14ac:dyDescent="0.2">
      <c r="D253" s="9"/>
      <c r="E253" s="9"/>
      <c r="F253" s="9"/>
      <c r="G253" s="9"/>
      <c r="H253" s="9"/>
      <c r="I253" s="9"/>
    </row>
    <row r="254" spans="4:9" x14ac:dyDescent="0.2">
      <c r="D254" s="9"/>
      <c r="E254" s="9"/>
      <c r="F254" s="9"/>
      <c r="G254" s="9"/>
      <c r="H254" s="9"/>
      <c r="I254" s="9"/>
    </row>
    <row r="255" spans="4:9" x14ac:dyDescent="0.2">
      <c r="D255" s="9"/>
      <c r="E255" s="9"/>
      <c r="F255" s="9"/>
      <c r="G255" s="9"/>
      <c r="H255" s="9"/>
      <c r="I255" s="9"/>
    </row>
    <row r="256" spans="4:9" x14ac:dyDescent="0.2">
      <c r="D256" s="9"/>
      <c r="E256" s="9"/>
      <c r="F256" s="9"/>
      <c r="G256" s="9"/>
      <c r="H256" s="9"/>
      <c r="I256" s="9"/>
    </row>
    <row r="257" spans="4:9" x14ac:dyDescent="0.2">
      <c r="D257" s="9"/>
      <c r="E257" s="9"/>
      <c r="F257" s="9"/>
      <c r="G257" s="9"/>
      <c r="H257" s="9"/>
      <c r="I257" s="9"/>
    </row>
    <row r="258" spans="4:9" x14ac:dyDescent="0.2">
      <c r="D258" s="9"/>
      <c r="E258" s="9"/>
      <c r="F258" s="9"/>
      <c r="G258" s="9"/>
      <c r="H258" s="9"/>
      <c r="I258" s="9"/>
    </row>
    <row r="259" spans="4:9" x14ac:dyDescent="0.2">
      <c r="D259" s="9"/>
      <c r="E259" s="9"/>
      <c r="F259" s="9"/>
      <c r="G259" s="9"/>
      <c r="H259" s="9"/>
      <c r="I259" s="9"/>
    </row>
    <row r="260" spans="4:9" x14ac:dyDescent="0.2">
      <c r="D260" s="9"/>
      <c r="E260" s="9"/>
      <c r="F260" s="9"/>
      <c r="G260" s="9"/>
      <c r="H260" s="9"/>
      <c r="I260" s="9"/>
    </row>
    <row r="261" spans="4:9" x14ac:dyDescent="0.2">
      <c r="D261" s="9"/>
      <c r="E261" s="9"/>
      <c r="F261" s="9"/>
      <c r="G261" s="9"/>
      <c r="H261" s="9"/>
      <c r="I261" s="9"/>
    </row>
    <row r="262" spans="4:9" x14ac:dyDescent="0.2">
      <c r="D262" s="9"/>
      <c r="E262" s="9"/>
      <c r="F262" s="9"/>
      <c r="G262" s="9"/>
      <c r="H262" s="9"/>
      <c r="I262" s="9"/>
    </row>
    <row r="263" spans="4:9" x14ac:dyDescent="0.2">
      <c r="D263" s="9"/>
      <c r="E263" s="9"/>
      <c r="F263" s="9"/>
      <c r="G263" s="9"/>
      <c r="H263" s="9"/>
      <c r="I263" s="9"/>
    </row>
    <row r="264" spans="4:9" x14ac:dyDescent="0.2">
      <c r="D264" s="9"/>
      <c r="E264" s="9"/>
      <c r="F264" s="9"/>
      <c r="G264" s="9"/>
      <c r="H264" s="9"/>
      <c r="I264" s="9"/>
    </row>
    <row r="265" spans="4:9" x14ac:dyDescent="0.2">
      <c r="D265" s="9"/>
      <c r="E265" s="9"/>
      <c r="F265" s="9"/>
      <c r="G265" s="9"/>
      <c r="H265" s="9"/>
      <c r="I265" s="9"/>
    </row>
    <row r="266" spans="4:9" x14ac:dyDescent="0.2">
      <c r="D266" s="9"/>
      <c r="E266" s="9"/>
      <c r="F266" s="9"/>
      <c r="G266" s="9"/>
      <c r="H266" s="9"/>
      <c r="I266" s="9"/>
    </row>
    <row r="267" spans="4:9" x14ac:dyDescent="0.2">
      <c r="D267" s="9"/>
      <c r="E267" s="9"/>
      <c r="F267" s="9"/>
      <c r="G267" s="9"/>
      <c r="H267" s="9"/>
      <c r="I267" s="9"/>
    </row>
    <row r="268" spans="4:9" x14ac:dyDescent="0.2">
      <c r="D268" s="9"/>
      <c r="E268" s="9"/>
      <c r="F268" s="9"/>
      <c r="G268" s="9"/>
      <c r="H268" s="9"/>
      <c r="I268" s="9"/>
    </row>
    <row r="269" spans="4:9" x14ac:dyDescent="0.2">
      <c r="D269" s="9"/>
      <c r="E269" s="9"/>
      <c r="F269" s="9"/>
      <c r="G269" s="9"/>
      <c r="H269" s="9"/>
      <c r="I269" s="9"/>
    </row>
    <row r="270" spans="4:9" x14ac:dyDescent="0.2">
      <c r="D270" s="9"/>
      <c r="E270" s="9"/>
      <c r="F270" s="9"/>
      <c r="G270" s="9"/>
      <c r="H270" s="9"/>
      <c r="I270" s="9"/>
    </row>
    <row r="271" spans="4:9" x14ac:dyDescent="0.2">
      <c r="D271" s="9"/>
      <c r="E271" s="9"/>
      <c r="F271" s="9"/>
      <c r="G271" s="9"/>
      <c r="H271" s="9"/>
      <c r="I271" s="9"/>
    </row>
    <row r="272" spans="4:9" x14ac:dyDescent="0.2">
      <c r="D272" s="9"/>
      <c r="E272" s="9"/>
      <c r="F272" s="9"/>
      <c r="G272" s="9"/>
      <c r="H272" s="9"/>
      <c r="I272" s="9"/>
    </row>
    <row r="273" spans="4:9" x14ac:dyDescent="0.2">
      <c r="D273" s="9"/>
      <c r="E273" s="9"/>
      <c r="F273" s="9"/>
      <c r="G273" s="9"/>
      <c r="H273" s="9"/>
      <c r="I273" s="9"/>
    </row>
    <row r="274" spans="4:9" x14ac:dyDescent="0.2">
      <c r="D274" s="9"/>
      <c r="E274" s="9"/>
      <c r="F274" s="9"/>
      <c r="G274" s="9"/>
      <c r="H274" s="9"/>
      <c r="I274" s="9"/>
    </row>
    <row r="275" spans="4:9" x14ac:dyDescent="0.2">
      <c r="D275" s="9"/>
      <c r="E275" s="9"/>
      <c r="F275" s="9"/>
      <c r="G275" s="9"/>
      <c r="H275" s="9"/>
      <c r="I275" s="9"/>
    </row>
    <row r="276" spans="4:9" x14ac:dyDescent="0.2">
      <c r="D276" s="9"/>
      <c r="E276" s="9"/>
      <c r="F276" s="9"/>
      <c r="G276" s="9"/>
      <c r="H276" s="9"/>
      <c r="I276" s="9"/>
    </row>
    <row r="277" spans="4:9" x14ac:dyDescent="0.2">
      <c r="D277" s="9"/>
      <c r="E277" s="9"/>
      <c r="F277" s="9"/>
      <c r="G277" s="9"/>
      <c r="H277" s="9"/>
      <c r="I277" s="9"/>
    </row>
    <row r="278" spans="4:9" x14ac:dyDescent="0.2">
      <c r="D278" s="9"/>
      <c r="E278" s="9"/>
      <c r="F278" s="9"/>
      <c r="G278" s="9"/>
      <c r="H278" s="9"/>
      <c r="I278" s="9"/>
    </row>
    <row r="279" spans="4:9" x14ac:dyDescent="0.2">
      <c r="D279" s="9"/>
      <c r="E279" s="9"/>
      <c r="F279" s="9"/>
      <c r="G279" s="9"/>
      <c r="H279" s="9"/>
      <c r="I279" s="9"/>
    </row>
    <row r="280" spans="4:9" x14ac:dyDescent="0.2">
      <c r="D280" s="9"/>
      <c r="E280" s="9"/>
      <c r="F280" s="9"/>
      <c r="G280" s="9"/>
      <c r="H280" s="9"/>
      <c r="I280" s="9"/>
    </row>
    <row r="281" spans="4:9" x14ac:dyDescent="0.2">
      <c r="D281" s="9"/>
      <c r="E281" s="9"/>
      <c r="F281" s="9"/>
      <c r="G281" s="9"/>
      <c r="H281" s="9"/>
      <c r="I281" s="9"/>
    </row>
    <row r="282" spans="4:9" x14ac:dyDescent="0.2">
      <c r="D282" s="9"/>
      <c r="E282" s="9"/>
      <c r="F282" s="9"/>
      <c r="G282" s="9"/>
      <c r="H282" s="9"/>
      <c r="I282" s="9"/>
    </row>
    <row r="283" spans="4:9" x14ac:dyDescent="0.2">
      <c r="D283" s="9"/>
      <c r="E283" s="9"/>
      <c r="F283" s="9"/>
      <c r="G283" s="9"/>
      <c r="H283" s="9"/>
      <c r="I283" s="9"/>
    </row>
    <row r="284" spans="4:9" x14ac:dyDescent="0.2">
      <c r="D284" s="9"/>
      <c r="E284" s="9"/>
      <c r="F284" s="9"/>
      <c r="G284" s="9"/>
      <c r="H284" s="9"/>
      <c r="I284" s="9"/>
    </row>
    <row r="285" spans="4:9" x14ac:dyDescent="0.2">
      <c r="D285" s="9"/>
      <c r="E285" s="9"/>
      <c r="F285" s="9"/>
      <c r="G285" s="9"/>
      <c r="H285" s="9"/>
      <c r="I285" s="9"/>
    </row>
    <row r="286" spans="4:9" x14ac:dyDescent="0.2">
      <c r="D286" s="9"/>
      <c r="E286" s="9"/>
      <c r="F286" s="9"/>
      <c r="G286" s="9"/>
      <c r="H286" s="9"/>
      <c r="I286" s="9"/>
    </row>
    <row r="287" spans="4:9" x14ac:dyDescent="0.2">
      <c r="D287" s="9"/>
      <c r="E287" s="9"/>
      <c r="F287" s="9"/>
      <c r="G287" s="9"/>
      <c r="H287" s="9"/>
      <c r="I287" s="9"/>
    </row>
    <row r="288" spans="4:9" x14ac:dyDescent="0.2">
      <c r="D288" s="9"/>
      <c r="E288" s="9"/>
      <c r="F288" s="9"/>
      <c r="G288" s="9"/>
      <c r="H288" s="9"/>
      <c r="I288" s="9"/>
    </row>
    <row r="289" spans="4:9" x14ac:dyDescent="0.2">
      <c r="D289" s="9"/>
      <c r="E289" s="9"/>
      <c r="F289" s="9"/>
      <c r="G289" s="9"/>
      <c r="H289" s="9"/>
      <c r="I289" s="9"/>
    </row>
    <row r="290" spans="4:9" x14ac:dyDescent="0.2">
      <c r="D290" s="9"/>
      <c r="E290" s="9"/>
      <c r="F290" s="9"/>
      <c r="G290" s="9"/>
      <c r="H290" s="9"/>
      <c r="I290" s="9"/>
    </row>
    <row r="291" spans="4:9" x14ac:dyDescent="0.2">
      <c r="D291" s="9"/>
      <c r="E291" s="9"/>
      <c r="F291" s="9"/>
      <c r="G291" s="9"/>
      <c r="H291" s="9"/>
      <c r="I291" s="9"/>
    </row>
    <row r="292" spans="4:9" x14ac:dyDescent="0.2">
      <c r="D292" s="9"/>
      <c r="E292" s="9"/>
      <c r="F292" s="9"/>
      <c r="G292" s="9"/>
      <c r="H292" s="9"/>
      <c r="I292" s="9"/>
    </row>
    <row r="293" spans="4:9" x14ac:dyDescent="0.2">
      <c r="D293" s="9"/>
      <c r="E293" s="9"/>
      <c r="F293" s="9"/>
      <c r="G293" s="9"/>
      <c r="H293" s="9"/>
      <c r="I293" s="9"/>
    </row>
    <row r="294" spans="4:9" x14ac:dyDescent="0.2">
      <c r="D294" s="9"/>
      <c r="E294" s="9"/>
      <c r="F294" s="9"/>
      <c r="G294" s="9"/>
      <c r="H294" s="9"/>
      <c r="I294" s="9"/>
    </row>
    <row r="295" spans="4:9" x14ac:dyDescent="0.2">
      <c r="D295" s="9"/>
      <c r="E295" s="9"/>
      <c r="F295" s="9"/>
      <c r="G295" s="9"/>
      <c r="H295" s="9"/>
      <c r="I295" s="9"/>
    </row>
    <row r="296" spans="4:9" x14ac:dyDescent="0.2">
      <c r="D296" s="9"/>
      <c r="E296" s="9"/>
      <c r="F296" s="9"/>
      <c r="G296" s="9"/>
      <c r="H296" s="9"/>
      <c r="I296" s="9"/>
    </row>
    <row r="297" spans="4:9" x14ac:dyDescent="0.2">
      <c r="D297" s="9"/>
      <c r="E297" s="9"/>
      <c r="F297" s="9"/>
      <c r="G297" s="9"/>
      <c r="H297" s="9"/>
      <c r="I297" s="9"/>
    </row>
  </sheetData>
  <mergeCells count="100">
    <mergeCell ref="A31:A34"/>
    <mergeCell ref="B31:B34"/>
    <mergeCell ref="A139:A142"/>
    <mergeCell ref="B139:B142"/>
    <mergeCell ref="A143:A146"/>
    <mergeCell ref="B143:B146"/>
    <mergeCell ref="B135:B138"/>
    <mergeCell ref="A115:A118"/>
    <mergeCell ref="B115:B118"/>
    <mergeCell ref="A119:A122"/>
    <mergeCell ref="B119:B122"/>
    <mergeCell ref="A123:A126"/>
    <mergeCell ref="B123:B126"/>
    <mergeCell ref="A127:A130"/>
    <mergeCell ref="B127:B130"/>
    <mergeCell ref="A131:A134"/>
    <mergeCell ref="A147:A150"/>
    <mergeCell ref="B147:B150"/>
    <mergeCell ref="A172:C172"/>
    <mergeCell ref="A173:C173"/>
    <mergeCell ref="A151:A154"/>
    <mergeCell ref="B151:B154"/>
    <mergeCell ref="A155:A158"/>
    <mergeCell ref="B155:B158"/>
    <mergeCell ref="A159:A162"/>
    <mergeCell ref="B159:B162"/>
    <mergeCell ref="A163:A166"/>
    <mergeCell ref="B163:B166"/>
    <mergeCell ref="A167:A170"/>
    <mergeCell ref="B167:B170"/>
    <mergeCell ref="B131:B134"/>
    <mergeCell ref="A135:A138"/>
    <mergeCell ref="A103:A106"/>
    <mergeCell ref="B103:B106"/>
    <mergeCell ref="A107:A110"/>
    <mergeCell ref="B107:B110"/>
    <mergeCell ref="A111:A114"/>
    <mergeCell ref="B111:B114"/>
    <mergeCell ref="A95:A98"/>
    <mergeCell ref="B95:B98"/>
    <mergeCell ref="A99:A102"/>
    <mergeCell ref="B99:B102"/>
    <mergeCell ref="A83:A86"/>
    <mergeCell ref="B83:B86"/>
    <mergeCell ref="A87:A90"/>
    <mergeCell ref="B87:B90"/>
    <mergeCell ref="A91:A94"/>
    <mergeCell ref="B91:B94"/>
    <mergeCell ref="A71:A74"/>
    <mergeCell ref="B71:B74"/>
    <mergeCell ref="A75:A78"/>
    <mergeCell ref="B75:B78"/>
    <mergeCell ref="A79:A82"/>
    <mergeCell ref="B79:B82"/>
    <mergeCell ref="A59:A62"/>
    <mergeCell ref="B59:B62"/>
    <mergeCell ref="A63:A66"/>
    <mergeCell ref="B63:B66"/>
    <mergeCell ref="A67:A70"/>
    <mergeCell ref="B67:B70"/>
    <mergeCell ref="A47:A50"/>
    <mergeCell ref="B47:B50"/>
    <mergeCell ref="A51:A54"/>
    <mergeCell ref="B51:B54"/>
    <mergeCell ref="A55:A58"/>
    <mergeCell ref="B55:B58"/>
    <mergeCell ref="A35:A38"/>
    <mergeCell ref="B35:B38"/>
    <mergeCell ref="A39:A42"/>
    <mergeCell ref="B39:B42"/>
    <mergeCell ref="A43:A46"/>
    <mergeCell ref="B43:B46"/>
    <mergeCell ref="B19:B22"/>
    <mergeCell ref="A23:A26"/>
    <mergeCell ref="B23:B26"/>
    <mergeCell ref="A27:A30"/>
    <mergeCell ref="B27:B30"/>
    <mergeCell ref="A11:A14"/>
    <mergeCell ref="B11:B14"/>
    <mergeCell ref="M3:M5"/>
    <mergeCell ref="D6:M6"/>
    <mergeCell ref="A3:A6"/>
    <mergeCell ref="B3:B6"/>
    <mergeCell ref="C3:C6"/>
    <mergeCell ref="H3:H5"/>
    <mergeCell ref="D3:D5"/>
    <mergeCell ref="E3:E5"/>
    <mergeCell ref="G3:G5"/>
    <mergeCell ref="H7:H170"/>
    <mergeCell ref="I3:I5"/>
    <mergeCell ref="A15:A18"/>
    <mergeCell ref="B15:B18"/>
    <mergeCell ref="A19:A22"/>
    <mergeCell ref="F3:F5"/>
    <mergeCell ref="K3:K5"/>
    <mergeCell ref="A2:M2"/>
    <mergeCell ref="A7:A10"/>
    <mergeCell ref="B7:B10"/>
    <mergeCell ref="J3:J5"/>
    <mergeCell ref="L3:L5"/>
  </mergeCells>
  <pageMargins left="0.7" right="0.7" top="0.75" bottom="0.75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1</vt:i4>
      </vt:variant>
    </vt:vector>
  </HeadingPairs>
  <TitlesOfParts>
    <vt:vector size="4" baseType="lpstr">
      <vt:lpstr>(1 lentele) 2021 m. </vt:lpstr>
      <vt:lpstr>(2 lentele)turtas</vt:lpstr>
      <vt:lpstr> (3 lent.)palyginimas 2020-2021</vt:lpstr>
      <vt:lpstr>'(1 lentele) 2021 m.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 Tamošauskienė</dc:creator>
  <cp:lastModifiedBy>Jovita Šumskienė</cp:lastModifiedBy>
  <cp:lastPrinted>2022-05-16T11:50:21Z</cp:lastPrinted>
  <dcterms:created xsi:type="dcterms:W3CDTF">2019-06-03T07:18:34Z</dcterms:created>
  <dcterms:modified xsi:type="dcterms:W3CDTF">2022-05-16T11:50:24Z</dcterms:modified>
</cp:coreProperties>
</file>